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2" windowHeight="8472" activeTab="0"/>
  </bookViews>
  <sheets>
    <sheet name="Suvestine" sheetId="1" r:id="rId1"/>
    <sheet name="Egzaminas" sheetId="2" r:id="rId2"/>
    <sheet name="Laboratorinis" sheetId="3" r:id="rId3"/>
  </sheets>
  <definedNames/>
  <calcPr fullCalcOnLoad="1"/>
</workbook>
</file>

<file path=xl/sharedStrings.xml><?xml version="1.0" encoding="utf-8"?>
<sst xmlns="http://schemas.openxmlformats.org/spreadsheetml/2006/main" count="145" uniqueCount="113">
  <si>
    <t>Egzaminas</t>
  </si>
  <si>
    <t>Papildomi balai</t>
  </si>
  <si>
    <t>Galutinis įvertinimas</t>
  </si>
  <si>
    <t>Testas</t>
  </si>
  <si>
    <t>Studentas\-ė</t>
  </si>
  <si>
    <t>1 užd.</t>
  </si>
  <si>
    <t>2 užd.</t>
  </si>
  <si>
    <t>Papild.balai</t>
  </si>
  <si>
    <t>Egazmino įvertinimas</t>
  </si>
  <si>
    <t>Vardas, Pavardė</t>
  </si>
  <si>
    <t>Laboratorinis</t>
  </si>
  <si>
    <t>Uzdaviniai</t>
  </si>
  <si>
    <t>Geriausi instrumentai</t>
  </si>
  <si>
    <t>OLS-IV ir Hausman-endogen.</t>
  </si>
  <si>
    <t>Koreliacijos reikšmingumas</t>
  </si>
  <si>
    <t>VAR prognozė</t>
  </si>
  <si>
    <t>CI derinys</t>
  </si>
  <si>
    <t>CI Pi matrica</t>
  </si>
  <si>
    <t>a) VAR ir stac.</t>
  </si>
  <si>
    <t>c) kintamųjų elgesys</t>
  </si>
  <si>
    <t>AR(3) lydintįsis pavidalas</t>
  </si>
  <si>
    <t>Johansen-AE pagrįst.-peridentif.</t>
  </si>
  <si>
    <t>Kraujalis Mindaugas</t>
  </si>
  <si>
    <t>Grupe</t>
  </si>
  <si>
    <t>Rutkauskas Edvinas</t>
  </si>
  <si>
    <t>Padriezas Andrius</t>
  </si>
  <si>
    <t>Kazandži Karina</t>
  </si>
  <si>
    <t>Diržiūtė Judita</t>
  </si>
  <si>
    <t>Teišerskis Laimis</t>
  </si>
  <si>
    <t>Vengalis Deividas</t>
  </si>
  <si>
    <t>Banevičiūtė Lauryna</t>
  </si>
  <si>
    <t>Gembutaitė Sandra</t>
  </si>
  <si>
    <t>Jasiūnaitė Ieva</t>
  </si>
  <si>
    <t>Blažiūnas Saulius</t>
  </si>
  <si>
    <t>Katinas Andrius</t>
  </si>
  <si>
    <t>Jokubaitis Saulius</t>
  </si>
  <si>
    <t>Gaurilkaitė Alina</t>
  </si>
  <si>
    <t>Petraitytė Justina</t>
  </si>
  <si>
    <t>Gedaminskas Tautrimas</t>
  </si>
  <si>
    <t>Stankutė Dovilė</t>
  </si>
  <si>
    <t>Valaitis Agnius</t>
  </si>
  <si>
    <t>Virmauskytė Gabrielė</t>
  </si>
  <si>
    <t>Zimnickaja Marija</t>
  </si>
  <si>
    <t>Šaučiūnas Tadas</t>
  </si>
  <si>
    <t>Gudaitė Agnė</t>
  </si>
  <si>
    <t>Gudan Jovita</t>
  </si>
  <si>
    <t>Juonytė Akvilė</t>
  </si>
  <si>
    <t>Špogis Ignas</t>
  </si>
  <si>
    <t>Lapinskas Karolis</t>
  </si>
  <si>
    <t xml:space="preserve">b) rangas ir matricos </t>
  </si>
  <si>
    <t>a) struktūrinis modelis</t>
  </si>
  <si>
    <t>b) struktūrinių šokų reikšmės</t>
  </si>
  <si>
    <t>c) reakcijos į impulsus</t>
  </si>
  <si>
    <t>Vardas</t>
  </si>
  <si>
    <t>Pavardė</t>
  </si>
  <si>
    <t>ND1</t>
  </si>
  <si>
    <t>ND2</t>
  </si>
  <si>
    <t>ND3</t>
  </si>
  <si>
    <t>Jovita</t>
  </si>
  <si>
    <t>Gudan</t>
  </si>
  <si>
    <t>Gabrielė</t>
  </si>
  <si>
    <t>Virmauskytė</t>
  </si>
  <si>
    <t>Dovilė</t>
  </si>
  <si>
    <t>Ruzgutė</t>
  </si>
  <si>
    <t>Alina</t>
  </si>
  <si>
    <t>Gaurilkaitė</t>
  </si>
  <si>
    <t>Ignas</t>
  </si>
  <si>
    <t>Špogis</t>
  </si>
  <si>
    <t>Mindaugas</t>
  </si>
  <si>
    <t>Kraujalis</t>
  </si>
  <si>
    <t>Karina</t>
  </si>
  <si>
    <t>Kazandži</t>
  </si>
  <si>
    <t>Sandra</t>
  </si>
  <si>
    <t>Gembutaitė</t>
  </si>
  <si>
    <t>Edvinas</t>
  </si>
  <si>
    <t>Rutkauskas</t>
  </si>
  <si>
    <t>Stankutė</t>
  </si>
  <si>
    <t>Akvilė</t>
  </si>
  <si>
    <t>Juonytė</t>
  </si>
  <si>
    <t>Ieva</t>
  </si>
  <si>
    <t>Jasiūnaitė</t>
  </si>
  <si>
    <t>Lauryna</t>
  </si>
  <si>
    <t>Banevičiūtė</t>
  </si>
  <si>
    <t>Justina</t>
  </si>
  <si>
    <t>Petraitytė</t>
  </si>
  <si>
    <t>Agnė</t>
  </si>
  <si>
    <t>Gudaitė</t>
  </si>
  <si>
    <t>Ingrida</t>
  </si>
  <si>
    <t>Vilkancaitė</t>
  </si>
  <si>
    <t>Angius</t>
  </si>
  <si>
    <t>Valaitis</t>
  </si>
  <si>
    <t>Andrius</t>
  </si>
  <si>
    <t>Katinas</t>
  </si>
  <si>
    <t>Deividas</t>
  </si>
  <si>
    <t>Vengalis</t>
  </si>
  <si>
    <t>Judita</t>
  </si>
  <si>
    <t>Diržiūtė</t>
  </si>
  <si>
    <t>Tautrimas</t>
  </si>
  <si>
    <t>Gedaminskas</t>
  </si>
  <si>
    <t>Marija</t>
  </si>
  <si>
    <t>Zimnickaja</t>
  </si>
  <si>
    <t>Karolis</t>
  </si>
  <si>
    <t>Lapinskas</t>
  </si>
  <si>
    <t>Saulius</t>
  </si>
  <si>
    <t>Jokubaitis</t>
  </si>
  <si>
    <t>Blažiūnas</t>
  </si>
  <si>
    <t>Padriezas</t>
  </si>
  <si>
    <t>Tadas</t>
  </si>
  <si>
    <t>Šaučiūnas</t>
  </si>
  <si>
    <t>Ruzgutė Dovilė</t>
  </si>
  <si>
    <t>Grupė</t>
  </si>
  <si>
    <t>Vilkancaitė Ingrida</t>
  </si>
  <si>
    <t>Pratybos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</si>
</sst>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  <numFmt numFmtId="165" formatCode="0.0"/>
    <numFmt numFmtId="166" formatCode="0.00000"/>
    <numFmt numFmtId="167" formatCode="0.000000"/>
    <numFmt numFmtId="168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b/>
      <sz val="12"/>
      <name val="Calibri"/>
      <family val="0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3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1" fontId="37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wrapText="1"/>
    </xf>
    <xf numFmtId="2" fontId="37" fillId="0" borderId="0" xfId="0" applyNumberFormat="1" applyFont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6" fillId="0" borderId="0" xfId="55">
      <alignment/>
      <protection/>
    </xf>
    <xf numFmtId="2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43" fontId="37" fillId="0" borderId="0" xfId="42" applyFont="1" applyAlignment="1">
      <alignment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"/>
    </sheetView>
  </sheetViews>
  <sheetFormatPr defaultColWidth="9.140625" defaultRowHeight="15"/>
  <cols>
    <col min="1" max="1" width="3.28125" style="11" bestFit="1" customWidth="1"/>
    <col min="2" max="2" width="24.00390625" style="11" bestFit="1" customWidth="1"/>
    <col min="3" max="3" width="6.421875" style="11" bestFit="1" customWidth="1"/>
    <col min="4" max="4" width="9.140625" style="12" customWidth="1"/>
    <col min="5" max="5" width="10.28125" style="12" customWidth="1"/>
    <col min="6" max="6" width="8.7109375" style="12" customWidth="1"/>
    <col min="7" max="7" width="9.140625" style="12" customWidth="1"/>
    <col min="8" max="8" width="10.00390625" style="12" bestFit="1" customWidth="1"/>
    <col min="9" max="16384" width="9.140625" style="11" customWidth="1"/>
  </cols>
  <sheetData>
    <row r="1" spans="1:8" ht="14.25">
      <c r="A1" s="17"/>
      <c r="B1" s="18"/>
      <c r="C1" s="18"/>
      <c r="D1" s="30">
        <f>+SUM(E1:G1)</f>
        <v>1</v>
      </c>
      <c r="E1" s="19">
        <f>0.7*0.8</f>
        <v>0.5599999999999999</v>
      </c>
      <c r="F1" s="19">
        <f>0.3*0.8</f>
        <v>0.24</v>
      </c>
      <c r="G1" s="19">
        <v>0.2</v>
      </c>
      <c r="H1" s="20"/>
    </row>
    <row r="2" spans="1:8" ht="42.75">
      <c r="A2" s="17"/>
      <c r="B2" s="18" t="s">
        <v>9</v>
      </c>
      <c r="C2" s="18" t="s">
        <v>110</v>
      </c>
      <c r="D2" s="21" t="s">
        <v>2</v>
      </c>
      <c r="E2" s="21" t="s">
        <v>0</v>
      </c>
      <c r="F2" s="21" t="s">
        <v>112</v>
      </c>
      <c r="G2" s="21" t="s">
        <v>10</v>
      </c>
      <c r="H2" s="21" t="s">
        <v>1</v>
      </c>
    </row>
    <row r="3" spans="1:13" ht="14.25">
      <c r="A3" s="22">
        <v>1</v>
      </c>
      <c r="B3" s="51" t="s">
        <v>22</v>
      </c>
      <c r="C3" s="38">
        <v>2</v>
      </c>
      <c r="D3" s="23">
        <f>+IF(E3&lt;4,"neišl.",MIN($E$1*E3+$F$1*F3+$G$1*G3+H3,10))</f>
        <v>8.623499999999998</v>
      </c>
      <c r="E3" s="30">
        <v>7.00625</v>
      </c>
      <c r="F3" s="25">
        <v>10</v>
      </c>
      <c r="G3" s="24">
        <v>8</v>
      </c>
      <c r="H3" s="24">
        <v>0.7</v>
      </c>
      <c r="I3" s="29"/>
      <c r="J3" s="54"/>
      <c r="K3" s="54"/>
      <c r="L3" s="31"/>
      <c r="M3" s="32"/>
    </row>
    <row r="4" spans="1:13" ht="14.25">
      <c r="A4" s="22">
        <f>+A3+1</f>
        <v>2</v>
      </c>
      <c r="B4" s="52" t="s">
        <v>109</v>
      </c>
      <c r="C4" s="47">
        <v>2</v>
      </c>
      <c r="D4" s="23">
        <f aca="true" t="shared" si="0" ref="D4:D30">+IF(E4&lt;4,"neišl.",MIN($E$1*E4+$F$1*F4+$G$1*G4+H4,10))</f>
        <v>6.6291666666666655</v>
      </c>
      <c r="E4" s="24">
        <v>6.302083333333333</v>
      </c>
      <c r="F4" s="25">
        <v>5</v>
      </c>
      <c r="G4" s="24">
        <v>9</v>
      </c>
      <c r="H4" s="24">
        <v>0.1</v>
      </c>
      <c r="I4" s="29"/>
      <c r="J4" s="54"/>
      <c r="K4" s="54"/>
      <c r="L4" s="31"/>
      <c r="M4" s="32"/>
    </row>
    <row r="5" spans="1:13" ht="14.25">
      <c r="A5" s="22">
        <f aca="true" t="shared" si="1" ref="A5:A30">+A4+1</f>
        <v>3</v>
      </c>
      <c r="B5" s="52" t="s">
        <v>24</v>
      </c>
      <c r="C5" s="47">
        <v>2</v>
      </c>
      <c r="D5" s="23" t="str">
        <f t="shared" si="0"/>
        <v>neišl.</v>
      </c>
      <c r="E5" s="24">
        <v>1.8958333333333335</v>
      </c>
      <c r="F5" s="25">
        <v>0</v>
      </c>
      <c r="G5" s="50">
        <v>8.333333333333334</v>
      </c>
      <c r="H5" s="24">
        <v>0</v>
      </c>
      <c r="I5" s="29"/>
      <c r="J5" s="54"/>
      <c r="K5" s="54"/>
      <c r="L5" s="31"/>
      <c r="M5" s="32"/>
    </row>
    <row r="6" spans="1:13" ht="14.25">
      <c r="A6" s="22">
        <f t="shared" si="1"/>
        <v>4</v>
      </c>
      <c r="B6" s="52" t="s">
        <v>25</v>
      </c>
      <c r="C6" s="47">
        <v>1</v>
      </c>
      <c r="D6" s="23">
        <f t="shared" si="0"/>
        <v>7.518333333333333</v>
      </c>
      <c r="E6" s="30">
        <v>7.354166666666667</v>
      </c>
      <c r="F6" s="25">
        <v>7.5</v>
      </c>
      <c r="G6" s="50">
        <v>8</v>
      </c>
      <c r="H6" s="24">
        <v>0</v>
      </c>
      <c r="I6" s="29"/>
      <c r="J6" s="54"/>
      <c r="K6" s="54"/>
      <c r="L6" s="31"/>
      <c r="M6" s="32"/>
    </row>
    <row r="7" spans="1:13" ht="14.25">
      <c r="A7" s="22">
        <f t="shared" si="1"/>
        <v>5</v>
      </c>
      <c r="B7" s="53" t="s">
        <v>26</v>
      </c>
      <c r="C7" s="48">
        <v>2</v>
      </c>
      <c r="D7" s="23">
        <f t="shared" si="0"/>
        <v>7.985833333333333</v>
      </c>
      <c r="E7" s="24">
        <v>5.927083333333333</v>
      </c>
      <c r="F7" s="25">
        <v>5</v>
      </c>
      <c r="G7" s="50">
        <v>8.333333333333334</v>
      </c>
      <c r="H7" s="24">
        <v>1.8</v>
      </c>
      <c r="I7" s="29"/>
      <c r="J7" s="54"/>
      <c r="K7" s="54"/>
      <c r="L7" s="31"/>
      <c r="M7" s="32"/>
    </row>
    <row r="8" spans="1:13" ht="14.25">
      <c r="A8" s="22">
        <f t="shared" si="1"/>
        <v>6</v>
      </c>
      <c r="B8" s="52" t="s">
        <v>27</v>
      </c>
      <c r="C8" s="47">
        <v>1</v>
      </c>
      <c r="D8" s="23">
        <f t="shared" si="0"/>
        <v>5.987500000000001</v>
      </c>
      <c r="E8" s="24">
        <v>4.322916666666667</v>
      </c>
      <c r="F8" s="25">
        <v>5</v>
      </c>
      <c r="G8" s="50">
        <v>9.333333333333334</v>
      </c>
      <c r="H8" s="24">
        <v>0.5</v>
      </c>
      <c r="I8" s="29"/>
      <c r="J8" s="54"/>
      <c r="K8" s="54"/>
      <c r="L8" s="31"/>
      <c r="M8" s="32"/>
    </row>
    <row r="9" spans="1:13" ht="14.25">
      <c r="A9" s="22">
        <f t="shared" si="1"/>
        <v>7</v>
      </c>
      <c r="B9" s="52" t="s">
        <v>28</v>
      </c>
      <c r="C9" s="47">
        <v>2</v>
      </c>
      <c r="D9" s="23" t="str">
        <f t="shared" si="0"/>
        <v>neišl.</v>
      </c>
      <c r="E9" s="24">
        <v>1.21875</v>
      </c>
      <c r="F9" s="25">
        <v>0</v>
      </c>
      <c r="G9" s="24">
        <v>0</v>
      </c>
      <c r="H9" s="24">
        <v>0</v>
      </c>
      <c r="I9" s="29"/>
      <c r="J9" s="54"/>
      <c r="K9" s="54"/>
      <c r="L9" s="31"/>
      <c r="M9" s="32"/>
    </row>
    <row r="10" spans="1:13" ht="14.25">
      <c r="A10" s="22">
        <f t="shared" si="1"/>
        <v>8</v>
      </c>
      <c r="B10" s="52" t="s">
        <v>29</v>
      </c>
      <c r="C10" s="47">
        <v>1</v>
      </c>
      <c r="D10" s="23">
        <f t="shared" si="0"/>
        <v>7.1498333333333335</v>
      </c>
      <c r="E10" s="24">
        <v>5.327083333333333</v>
      </c>
      <c r="F10" s="25">
        <v>7.5</v>
      </c>
      <c r="G10" s="50">
        <v>9.333333333333334</v>
      </c>
      <c r="H10" s="24">
        <v>0.5</v>
      </c>
      <c r="I10" s="29"/>
      <c r="J10" s="54"/>
      <c r="K10" s="54"/>
      <c r="L10" s="31"/>
      <c r="M10" s="32"/>
    </row>
    <row r="11" spans="1:13" ht="14.25">
      <c r="A11" s="22">
        <f t="shared" si="1"/>
        <v>9</v>
      </c>
      <c r="B11" s="52" t="s">
        <v>30</v>
      </c>
      <c r="C11" s="47">
        <v>1</v>
      </c>
      <c r="D11" s="23">
        <f t="shared" si="0"/>
        <v>6.700833333333332</v>
      </c>
      <c r="E11" s="24">
        <v>6.072916666666666</v>
      </c>
      <c r="F11" s="25">
        <v>5</v>
      </c>
      <c r="G11" s="50">
        <v>8</v>
      </c>
      <c r="H11" s="24">
        <v>0.5</v>
      </c>
      <c r="I11" s="29"/>
      <c r="J11" s="54"/>
      <c r="K11" s="54"/>
      <c r="L11" s="31"/>
      <c r="M11" s="32"/>
    </row>
    <row r="12" spans="1:13" ht="14.25">
      <c r="A12" s="22">
        <f t="shared" si="1"/>
        <v>10</v>
      </c>
      <c r="B12" s="52" t="s">
        <v>31</v>
      </c>
      <c r="C12" s="47">
        <v>1</v>
      </c>
      <c r="D12" s="23">
        <f t="shared" si="0"/>
        <v>5.511666666666667</v>
      </c>
      <c r="E12" s="24">
        <v>6.6875</v>
      </c>
      <c r="F12" s="25">
        <v>0</v>
      </c>
      <c r="G12" s="50">
        <v>8.333333333333334</v>
      </c>
      <c r="H12" s="24">
        <v>0.1</v>
      </c>
      <c r="I12" s="29"/>
      <c r="J12" s="54"/>
      <c r="K12" s="54"/>
      <c r="L12" s="31"/>
      <c r="M12" s="32"/>
    </row>
    <row r="13" spans="1:13" ht="14.25">
      <c r="A13" s="22">
        <f t="shared" si="1"/>
        <v>11</v>
      </c>
      <c r="B13" s="52" t="s">
        <v>32</v>
      </c>
      <c r="C13" s="47">
        <v>1</v>
      </c>
      <c r="D13" s="23">
        <f t="shared" si="0"/>
        <v>6.521666666666666</v>
      </c>
      <c r="E13" s="24">
        <v>4.145833333333334</v>
      </c>
      <c r="F13" s="25">
        <v>7.5</v>
      </c>
      <c r="G13" s="50">
        <v>8</v>
      </c>
      <c r="H13" s="12">
        <v>0.8</v>
      </c>
      <c r="I13" s="29"/>
      <c r="J13" s="54"/>
      <c r="K13" s="54"/>
      <c r="L13" s="31"/>
      <c r="M13" s="32"/>
    </row>
    <row r="14" spans="1:13" ht="14.25">
      <c r="A14" s="22">
        <f t="shared" si="1"/>
        <v>12</v>
      </c>
      <c r="B14" s="52" t="s">
        <v>33</v>
      </c>
      <c r="C14" s="47">
        <v>1</v>
      </c>
      <c r="D14" s="23">
        <f t="shared" si="0"/>
        <v>10</v>
      </c>
      <c r="E14" s="30">
        <v>7.077083333333333</v>
      </c>
      <c r="F14" s="25">
        <v>10</v>
      </c>
      <c r="G14" s="50">
        <v>9</v>
      </c>
      <c r="H14" s="24">
        <v>4.1</v>
      </c>
      <c r="I14" s="29"/>
      <c r="J14" s="54"/>
      <c r="K14" s="54"/>
      <c r="L14" s="31"/>
      <c r="M14" s="32"/>
    </row>
    <row r="15" spans="1:13" ht="14.25">
      <c r="A15" s="22">
        <f t="shared" si="1"/>
        <v>13</v>
      </c>
      <c r="B15" s="52" t="s">
        <v>34</v>
      </c>
      <c r="C15" s="47">
        <v>1</v>
      </c>
      <c r="D15" s="23">
        <f t="shared" si="0"/>
        <v>7.796666666666667</v>
      </c>
      <c r="E15" s="24">
        <v>4.041666666666667</v>
      </c>
      <c r="F15" s="25">
        <v>10</v>
      </c>
      <c r="G15" s="50">
        <v>8.666666666666666</v>
      </c>
      <c r="H15" s="24">
        <v>1.4</v>
      </c>
      <c r="I15" s="29"/>
      <c r="J15" s="54"/>
      <c r="K15" s="54"/>
      <c r="L15" s="31"/>
      <c r="M15" s="32"/>
    </row>
    <row r="16" spans="1:13" ht="14.25">
      <c r="A16" s="22">
        <f t="shared" si="1"/>
        <v>14</v>
      </c>
      <c r="B16" s="52" t="s">
        <v>35</v>
      </c>
      <c r="C16" s="47">
        <v>1</v>
      </c>
      <c r="D16" s="23">
        <f t="shared" si="0"/>
        <v>10</v>
      </c>
      <c r="E16" s="30">
        <v>8.354166666666668</v>
      </c>
      <c r="F16" s="25">
        <v>10</v>
      </c>
      <c r="G16" s="50">
        <v>9</v>
      </c>
      <c r="H16" s="24">
        <v>4</v>
      </c>
      <c r="I16" s="29"/>
      <c r="J16" s="54"/>
      <c r="K16" s="54"/>
      <c r="L16" s="31"/>
      <c r="M16" s="32"/>
    </row>
    <row r="17" spans="1:13" ht="14.25">
      <c r="A17" s="22">
        <f t="shared" si="1"/>
        <v>15</v>
      </c>
      <c r="B17" s="52" t="s">
        <v>36</v>
      </c>
      <c r="C17" s="47">
        <v>2</v>
      </c>
      <c r="D17" s="23" t="str">
        <f t="shared" si="0"/>
        <v>neišl.</v>
      </c>
      <c r="E17" s="24">
        <v>1.3958333333333333</v>
      </c>
      <c r="F17" s="25">
        <v>0</v>
      </c>
      <c r="G17" s="24">
        <v>9</v>
      </c>
      <c r="H17" s="24">
        <v>0</v>
      </c>
      <c r="I17" s="29"/>
      <c r="J17" s="54"/>
      <c r="K17" s="54"/>
      <c r="L17" s="31"/>
      <c r="M17" s="32"/>
    </row>
    <row r="18" spans="1:13" ht="14.25">
      <c r="A18" s="22">
        <f t="shared" si="1"/>
        <v>16</v>
      </c>
      <c r="B18" s="52" t="s">
        <v>37</v>
      </c>
      <c r="C18" s="47">
        <v>1</v>
      </c>
      <c r="D18" s="23">
        <f t="shared" si="0"/>
        <v>7.518333333333332</v>
      </c>
      <c r="E18" s="24">
        <v>4.854166666666666</v>
      </c>
      <c r="F18" s="25">
        <v>10</v>
      </c>
      <c r="G18" s="24">
        <v>9</v>
      </c>
      <c r="H18" s="24">
        <v>0.6</v>
      </c>
      <c r="I18" s="29"/>
      <c r="J18" s="54"/>
      <c r="K18" s="54"/>
      <c r="L18" s="31"/>
      <c r="M18" s="32"/>
    </row>
    <row r="19" spans="1:13" ht="14.25">
      <c r="A19" s="22">
        <f t="shared" si="1"/>
        <v>17</v>
      </c>
      <c r="B19" s="52" t="s">
        <v>38</v>
      </c>
      <c r="C19" s="47">
        <v>1</v>
      </c>
      <c r="D19" s="23" t="str">
        <f t="shared" si="0"/>
        <v>neišl.</v>
      </c>
      <c r="E19" s="24">
        <v>3.5625</v>
      </c>
      <c r="F19" s="25">
        <f>2.5/4*10</f>
        <v>6.25</v>
      </c>
      <c r="G19" s="50">
        <v>9</v>
      </c>
      <c r="H19" s="24">
        <v>0.5</v>
      </c>
      <c r="I19" s="29"/>
      <c r="J19" s="54"/>
      <c r="K19" s="54"/>
      <c r="L19" s="31"/>
      <c r="M19" s="32"/>
    </row>
    <row r="20" spans="1:13" ht="14.25">
      <c r="A20" s="22">
        <f t="shared" si="1"/>
        <v>18</v>
      </c>
      <c r="B20" s="52" t="s">
        <v>111</v>
      </c>
      <c r="C20" s="47">
        <v>1</v>
      </c>
      <c r="D20" s="23">
        <f t="shared" si="0"/>
        <v>7.159166666666667</v>
      </c>
      <c r="E20" s="30">
        <v>7.427083333333334</v>
      </c>
      <c r="F20" s="25">
        <v>5</v>
      </c>
      <c r="G20" s="24">
        <v>8</v>
      </c>
      <c r="H20" s="24">
        <v>0.2</v>
      </c>
      <c r="I20" s="29"/>
      <c r="J20" s="54"/>
      <c r="K20" s="54"/>
      <c r="L20" s="31"/>
      <c r="M20" s="32"/>
    </row>
    <row r="21" spans="1:13" ht="14.25">
      <c r="A21" s="22">
        <f t="shared" si="1"/>
        <v>19</v>
      </c>
      <c r="B21" s="52" t="s">
        <v>39</v>
      </c>
      <c r="C21" s="47">
        <v>2</v>
      </c>
      <c r="D21" s="23" t="str">
        <f t="shared" si="0"/>
        <v>neišl.</v>
      </c>
      <c r="E21" s="24">
        <v>1.3333333333333333</v>
      </c>
      <c r="F21" s="25">
        <v>0</v>
      </c>
      <c r="G21" s="50">
        <v>8.333333333333334</v>
      </c>
      <c r="H21" s="24">
        <v>0</v>
      </c>
      <c r="I21" s="29"/>
      <c r="J21" s="54"/>
      <c r="K21" s="54"/>
      <c r="L21" s="31"/>
      <c r="M21" s="32"/>
    </row>
    <row r="22" spans="1:13" ht="14.25">
      <c r="A22" s="22">
        <f t="shared" si="1"/>
        <v>20</v>
      </c>
      <c r="B22" s="52" t="s">
        <v>40</v>
      </c>
      <c r="C22" s="47">
        <v>2</v>
      </c>
      <c r="D22" s="23">
        <f t="shared" si="0"/>
        <v>8.743333333333332</v>
      </c>
      <c r="E22" s="24">
        <v>6.625</v>
      </c>
      <c r="F22" s="25">
        <v>10</v>
      </c>
      <c r="G22" s="50">
        <v>8.666666666666666</v>
      </c>
      <c r="H22" s="24">
        <v>0.9</v>
      </c>
      <c r="I22" s="29"/>
      <c r="J22" s="54"/>
      <c r="K22" s="54"/>
      <c r="L22" s="31"/>
      <c r="M22" s="32"/>
    </row>
    <row r="23" spans="1:13" ht="14.25">
      <c r="A23" s="22">
        <f t="shared" si="1"/>
        <v>21</v>
      </c>
      <c r="B23" s="52" t="s">
        <v>41</v>
      </c>
      <c r="C23" s="47">
        <v>2</v>
      </c>
      <c r="D23" s="23">
        <f t="shared" si="0"/>
        <v>7.01</v>
      </c>
      <c r="E23" s="24">
        <v>6.625</v>
      </c>
      <c r="F23" s="25">
        <v>0</v>
      </c>
      <c r="G23" s="50">
        <v>9</v>
      </c>
      <c r="H23" s="24">
        <v>1.5</v>
      </c>
      <c r="I23" s="29"/>
      <c r="J23" s="54"/>
      <c r="K23" s="54"/>
      <c r="L23" s="31"/>
      <c r="M23" s="32"/>
    </row>
    <row r="24" spans="1:13" ht="14.25">
      <c r="A24" s="22">
        <f t="shared" si="1"/>
        <v>22</v>
      </c>
      <c r="B24" s="52" t="s">
        <v>42</v>
      </c>
      <c r="C24" s="47">
        <v>1</v>
      </c>
      <c r="D24" s="23" t="str">
        <f t="shared" si="0"/>
        <v>neišl.</v>
      </c>
      <c r="E24" s="24">
        <v>2.0625</v>
      </c>
      <c r="F24" s="25">
        <v>0</v>
      </c>
      <c r="G24" s="50">
        <v>8</v>
      </c>
      <c r="H24" s="24">
        <v>0.5</v>
      </c>
      <c r="I24" s="29"/>
      <c r="J24" s="54"/>
      <c r="K24" s="54"/>
      <c r="L24" s="31"/>
      <c r="M24" s="32"/>
    </row>
    <row r="25" spans="1:13" ht="14.25">
      <c r="A25" s="22">
        <f t="shared" si="1"/>
        <v>23</v>
      </c>
      <c r="B25" s="52" t="s">
        <v>43</v>
      </c>
      <c r="C25" s="47">
        <v>1</v>
      </c>
      <c r="D25" s="23" t="str">
        <f t="shared" si="0"/>
        <v>neišl.</v>
      </c>
      <c r="E25" s="24">
        <v>3.6875</v>
      </c>
      <c r="F25" s="25">
        <v>5</v>
      </c>
      <c r="G25" s="50">
        <v>8</v>
      </c>
      <c r="H25" s="24">
        <v>0.5</v>
      </c>
      <c r="I25" s="29"/>
      <c r="J25" s="54"/>
      <c r="K25" s="54"/>
      <c r="L25" s="31"/>
      <c r="M25" s="32"/>
    </row>
    <row r="26" spans="1:13" ht="14.25">
      <c r="A26" s="22">
        <f t="shared" si="1"/>
        <v>24</v>
      </c>
      <c r="B26" s="52" t="s">
        <v>44</v>
      </c>
      <c r="C26" s="47">
        <v>1</v>
      </c>
      <c r="D26" s="23">
        <f t="shared" si="0"/>
        <v>5.531666666666666</v>
      </c>
      <c r="E26" s="30">
        <v>7.020833333333333</v>
      </c>
      <c r="F26" s="25">
        <v>0</v>
      </c>
      <c r="G26" s="24">
        <v>8</v>
      </c>
      <c r="H26" s="24">
        <v>0</v>
      </c>
      <c r="I26" s="29"/>
      <c r="J26" s="54"/>
      <c r="K26" s="54"/>
      <c r="L26" s="31"/>
      <c r="M26" s="32"/>
    </row>
    <row r="27" spans="1:13" ht="14.25">
      <c r="A27" s="22">
        <f t="shared" si="1"/>
        <v>25</v>
      </c>
      <c r="B27" s="52" t="s">
        <v>45</v>
      </c>
      <c r="C27" s="47">
        <v>2</v>
      </c>
      <c r="D27" s="23">
        <f t="shared" si="0"/>
        <v>8.594999999999999</v>
      </c>
      <c r="E27" s="24">
        <v>6.0625</v>
      </c>
      <c r="F27" s="25">
        <v>7.5</v>
      </c>
      <c r="G27" s="50">
        <v>9</v>
      </c>
      <c r="H27" s="24">
        <v>1.6</v>
      </c>
      <c r="I27" s="29"/>
      <c r="J27" s="54"/>
      <c r="K27" s="54"/>
      <c r="L27" s="31"/>
      <c r="M27" s="32"/>
    </row>
    <row r="28" spans="1:13" ht="14.25">
      <c r="A28" s="22">
        <f t="shared" si="1"/>
        <v>26</v>
      </c>
      <c r="B28" s="52" t="s">
        <v>46</v>
      </c>
      <c r="C28" s="47">
        <v>2</v>
      </c>
      <c r="D28" s="23" t="str">
        <f t="shared" si="0"/>
        <v>neišl.</v>
      </c>
      <c r="E28" s="24">
        <v>2.4791666666666665</v>
      </c>
      <c r="F28" s="25">
        <v>0</v>
      </c>
      <c r="G28" s="50">
        <v>8.333333333333334</v>
      </c>
      <c r="H28" s="24">
        <v>0</v>
      </c>
      <c r="I28" s="29"/>
      <c r="J28" s="54"/>
      <c r="K28" s="54"/>
      <c r="L28" s="31"/>
      <c r="M28" s="32"/>
    </row>
    <row r="29" spans="1:13" ht="14.25">
      <c r="A29" s="22">
        <f t="shared" si="1"/>
        <v>27</v>
      </c>
      <c r="B29" s="52" t="s">
        <v>47</v>
      </c>
      <c r="C29" s="47">
        <v>2</v>
      </c>
      <c r="D29" s="23">
        <f t="shared" si="0"/>
        <v>6.183333333333334</v>
      </c>
      <c r="E29" s="24">
        <v>6.041666666666666</v>
      </c>
      <c r="F29" s="25">
        <v>5</v>
      </c>
      <c r="G29" s="24">
        <v>8</v>
      </c>
      <c r="H29" s="24">
        <v>0</v>
      </c>
      <c r="I29" s="29"/>
      <c r="J29" s="54"/>
      <c r="K29" s="54"/>
      <c r="L29" s="31"/>
      <c r="M29" s="32"/>
    </row>
    <row r="30" spans="1:13" ht="14.25">
      <c r="A30" s="22">
        <f t="shared" si="1"/>
        <v>28</v>
      </c>
      <c r="B30" s="52" t="s">
        <v>48</v>
      </c>
      <c r="C30" s="47">
        <v>1</v>
      </c>
      <c r="D30" s="23">
        <f t="shared" si="0"/>
        <v>6.4016666666666655</v>
      </c>
      <c r="E30" s="24">
        <v>4.645833333333333</v>
      </c>
      <c r="F30" s="25">
        <v>5</v>
      </c>
      <c r="G30" s="50">
        <v>8</v>
      </c>
      <c r="H30" s="24">
        <v>1</v>
      </c>
      <c r="I30" s="29"/>
      <c r="J30" s="54"/>
      <c r="K30" s="54"/>
      <c r="L30" s="31"/>
      <c r="M30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4" sqref="D4"/>
    </sheetView>
  </sheetViews>
  <sheetFormatPr defaultColWidth="9.140625" defaultRowHeight="15"/>
  <cols>
    <col min="2" max="2" width="30.57421875" style="0" customWidth="1"/>
  </cols>
  <sheetData>
    <row r="1" ht="14.25">
      <c r="C1">
        <f>+SUM(D1:AE1)/28</f>
        <v>0</v>
      </c>
    </row>
    <row r="2" spans="1:31" s="5" customFormat="1" ht="57">
      <c r="A2" s="1" t="s">
        <v>3</v>
      </c>
      <c r="C2" s="4" t="s">
        <v>4</v>
      </c>
      <c r="D2" s="43" t="s">
        <v>22</v>
      </c>
      <c r="E2" s="5" t="s">
        <v>109</v>
      </c>
      <c r="F2" s="5" t="s">
        <v>24</v>
      </c>
      <c r="G2" s="5" t="s">
        <v>25</v>
      </c>
      <c r="H2" s="28" t="s">
        <v>26</v>
      </c>
      <c r="I2" s="5" t="s">
        <v>27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5" t="s">
        <v>33</v>
      </c>
      <c r="P2" s="5" t="s">
        <v>34</v>
      </c>
      <c r="Q2" s="5" t="s">
        <v>35</v>
      </c>
      <c r="R2" s="5" t="s">
        <v>36</v>
      </c>
      <c r="S2" s="5" t="s">
        <v>37</v>
      </c>
      <c r="T2" s="5" t="s">
        <v>38</v>
      </c>
      <c r="U2" s="5" t="s">
        <v>111</v>
      </c>
      <c r="V2" s="5" t="s">
        <v>39</v>
      </c>
      <c r="W2" s="5" t="s">
        <v>40</v>
      </c>
      <c r="X2" s="5" t="s">
        <v>41</v>
      </c>
      <c r="Y2" s="5" t="s">
        <v>42</v>
      </c>
      <c r="Z2" s="5" t="s">
        <v>43</v>
      </c>
      <c r="AA2" s="5" t="s">
        <v>44</v>
      </c>
      <c r="AB2" s="5" t="s">
        <v>45</v>
      </c>
      <c r="AC2" s="5" t="s">
        <v>46</v>
      </c>
      <c r="AD2" s="5" t="s">
        <v>47</v>
      </c>
      <c r="AE2" s="5" t="s">
        <v>48</v>
      </c>
    </row>
    <row r="3" spans="1:31" s="39" customFormat="1" ht="14.25">
      <c r="A3" s="1"/>
      <c r="B3" s="5"/>
      <c r="C3" s="4" t="s">
        <v>23</v>
      </c>
      <c r="D3" s="38">
        <v>2</v>
      </c>
      <c r="E3" s="47">
        <v>2</v>
      </c>
      <c r="F3" s="47">
        <v>2</v>
      </c>
      <c r="G3" s="47">
        <v>1</v>
      </c>
      <c r="H3" s="48">
        <v>2</v>
      </c>
      <c r="I3" s="47">
        <v>1</v>
      </c>
      <c r="J3" s="47">
        <v>2</v>
      </c>
      <c r="K3" s="47">
        <v>1</v>
      </c>
      <c r="L3" s="47">
        <v>1</v>
      </c>
      <c r="M3" s="47">
        <v>1</v>
      </c>
      <c r="N3" s="47">
        <v>1</v>
      </c>
      <c r="O3" s="47">
        <v>1</v>
      </c>
      <c r="P3" s="47">
        <v>1</v>
      </c>
      <c r="Q3" s="47">
        <v>1</v>
      </c>
      <c r="R3" s="47">
        <v>2</v>
      </c>
      <c r="S3" s="47">
        <v>1</v>
      </c>
      <c r="T3" s="47">
        <v>1</v>
      </c>
      <c r="U3" s="47">
        <v>1</v>
      </c>
      <c r="V3" s="47">
        <v>2</v>
      </c>
      <c r="W3" s="47">
        <v>2</v>
      </c>
      <c r="X3" s="47">
        <v>2</v>
      </c>
      <c r="Y3" s="47">
        <v>1</v>
      </c>
      <c r="Z3" s="47">
        <v>1</v>
      </c>
      <c r="AA3" s="47">
        <v>1</v>
      </c>
      <c r="AB3" s="47">
        <v>2</v>
      </c>
      <c r="AC3" s="47">
        <v>2</v>
      </c>
      <c r="AD3" s="47">
        <v>2</v>
      </c>
      <c r="AE3" s="47">
        <v>1</v>
      </c>
    </row>
    <row r="4" spans="1:42" ht="14.25">
      <c r="A4">
        <v>1</v>
      </c>
      <c r="B4" t="s">
        <v>12</v>
      </c>
      <c r="C4" s="3"/>
      <c r="D4" s="26">
        <v>1</v>
      </c>
      <c r="E4" s="26">
        <v>0.8</v>
      </c>
      <c r="F4" s="26">
        <v>0</v>
      </c>
      <c r="G4" s="26">
        <v>1</v>
      </c>
      <c r="H4" s="26">
        <v>1</v>
      </c>
      <c r="I4" s="26">
        <v>0</v>
      </c>
      <c r="J4" s="26">
        <v>0</v>
      </c>
      <c r="K4" s="26">
        <v>0.2</v>
      </c>
      <c r="L4" s="26">
        <v>1</v>
      </c>
      <c r="M4" s="26">
        <v>1</v>
      </c>
      <c r="N4" s="26">
        <v>0.2</v>
      </c>
      <c r="O4" s="26">
        <v>0.99</v>
      </c>
      <c r="P4" s="26">
        <v>0</v>
      </c>
      <c r="Q4" s="40">
        <v>1</v>
      </c>
      <c r="R4" s="26">
        <v>0</v>
      </c>
      <c r="S4" s="26">
        <v>0.8</v>
      </c>
      <c r="T4" s="26">
        <v>0</v>
      </c>
      <c r="U4" s="26">
        <v>1</v>
      </c>
      <c r="V4" s="26">
        <v>0</v>
      </c>
      <c r="W4" s="26">
        <v>1</v>
      </c>
      <c r="X4" s="26">
        <v>1</v>
      </c>
      <c r="Y4" s="26">
        <v>0</v>
      </c>
      <c r="Z4" s="26">
        <v>0</v>
      </c>
      <c r="AA4" s="26">
        <v>1</v>
      </c>
      <c r="AB4" s="26">
        <v>1</v>
      </c>
      <c r="AC4" s="26">
        <v>0</v>
      </c>
      <c r="AD4" s="26">
        <v>1</v>
      </c>
      <c r="AE4" s="26">
        <v>0.2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2" ht="14.25">
      <c r="A5">
        <v>2</v>
      </c>
      <c r="B5" t="s">
        <v>13</v>
      </c>
      <c r="C5" s="3"/>
      <c r="D5" s="26">
        <v>1</v>
      </c>
      <c r="E5" s="40">
        <v>1</v>
      </c>
      <c r="F5" s="26">
        <v>0.3</v>
      </c>
      <c r="G5" s="26">
        <v>0.95</v>
      </c>
      <c r="H5" s="42">
        <v>1</v>
      </c>
      <c r="I5" s="42">
        <v>1</v>
      </c>
      <c r="J5" s="40">
        <v>0</v>
      </c>
      <c r="K5" s="26">
        <v>0.9</v>
      </c>
      <c r="L5" s="26">
        <v>0.6</v>
      </c>
      <c r="M5" s="26">
        <v>0.8</v>
      </c>
      <c r="N5" s="40">
        <v>0.6</v>
      </c>
      <c r="O5" s="26">
        <v>0.5</v>
      </c>
      <c r="P5" s="40">
        <v>0.1</v>
      </c>
      <c r="Q5" s="26">
        <v>0.9</v>
      </c>
      <c r="R5" s="26">
        <v>0.1</v>
      </c>
      <c r="S5" s="26">
        <v>0.8</v>
      </c>
      <c r="T5" s="40">
        <v>0.4</v>
      </c>
      <c r="U5" s="26">
        <v>1</v>
      </c>
      <c r="V5" s="26">
        <v>0</v>
      </c>
      <c r="W5" s="26">
        <v>1</v>
      </c>
      <c r="X5" s="26">
        <v>0.9</v>
      </c>
      <c r="Y5" s="26">
        <v>0</v>
      </c>
      <c r="Z5" s="40">
        <v>0.1</v>
      </c>
      <c r="AA5" s="26">
        <v>1</v>
      </c>
      <c r="AB5" s="26">
        <v>1</v>
      </c>
      <c r="AC5" s="26">
        <v>0.9</v>
      </c>
      <c r="AD5" s="26">
        <v>1</v>
      </c>
      <c r="AE5" s="26">
        <v>0.4</v>
      </c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ht="14.25">
      <c r="A6">
        <v>3</v>
      </c>
      <c r="B6" t="s">
        <v>20</v>
      </c>
      <c r="C6" s="3"/>
      <c r="D6" s="40">
        <v>0</v>
      </c>
      <c r="E6" s="26">
        <v>0.2</v>
      </c>
      <c r="F6" s="26">
        <v>0</v>
      </c>
      <c r="G6" s="26">
        <v>1</v>
      </c>
      <c r="H6" s="26">
        <v>0.1</v>
      </c>
      <c r="I6" s="26">
        <v>0.95</v>
      </c>
      <c r="J6" s="26">
        <v>0</v>
      </c>
      <c r="K6" s="26">
        <v>0.99</v>
      </c>
      <c r="L6" s="26">
        <v>0.95</v>
      </c>
      <c r="M6" s="26">
        <v>1</v>
      </c>
      <c r="N6" s="26">
        <v>0</v>
      </c>
      <c r="O6" s="26">
        <v>1</v>
      </c>
      <c r="P6" s="26">
        <v>0.1</v>
      </c>
      <c r="Q6" s="26">
        <v>1</v>
      </c>
      <c r="R6" s="40">
        <v>0</v>
      </c>
      <c r="S6" s="26">
        <v>1</v>
      </c>
      <c r="T6" s="26">
        <v>0.7</v>
      </c>
      <c r="U6" s="26">
        <v>0.6</v>
      </c>
      <c r="V6" s="26">
        <v>0</v>
      </c>
      <c r="W6" s="26">
        <v>0</v>
      </c>
      <c r="X6" s="26">
        <v>0.8</v>
      </c>
      <c r="Y6" s="26">
        <v>1</v>
      </c>
      <c r="Z6" s="26">
        <v>0.1</v>
      </c>
      <c r="AA6" s="40">
        <v>0</v>
      </c>
      <c r="AB6" s="26">
        <v>0.1</v>
      </c>
      <c r="AC6" s="26">
        <v>1</v>
      </c>
      <c r="AD6" s="26">
        <v>0.8</v>
      </c>
      <c r="AE6" s="26">
        <v>1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ht="14.25">
      <c r="A7">
        <v>4</v>
      </c>
      <c r="B7" t="s">
        <v>14</v>
      </c>
      <c r="C7" s="3"/>
      <c r="D7" s="26">
        <v>1</v>
      </c>
      <c r="E7" s="26">
        <v>1</v>
      </c>
      <c r="F7" s="26">
        <v>0</v>
      </c>
      <c r="G7" s="26">
        <v>1</v>
      </c>
      <c r="H7" s="26">
        <v>1</v>
      </c>
      <c r="I7" s="26">
        <v>0.6666666666666666</v>
      </c>
      <c r="J7" s="26">
        <v>0.6666666666666666</v>
      </c>
      <c r="K7" s="26">
        <v>0</v>
      </c>
      <c r="L7" s="26">
        <v>0</v>
      </c>
      <c r="M7" s="26">
        <v>1</v>
      </c>
      <c r="N7" s="26">
        <v>0</v>
      </c>
      <c r="O7" s="26">
        <v>1</v>
      </c>
      <c r="P7" s="26">
        <v>1</v>
      </c>
      <c r="Q7" s="26">
        <v>1</v>
      </c>
      <c r="R7" s="26">
        <v>0.6666666666666666</v>
      </c>
      <c r="S7" s="26">
        <v>0.6666666666666666</v>
      </c>
      <c r="T7" s="26">
        <v>0.3333333333333333</v>
      </c>
      <c r="U7" s="26">
        <v>1</v>
      </c>
      <c r="V7" s="26">
        <v>1</v>
      </c>
      <c r="W7" s="26">
        <v>1</v>
      </c>
      <c r="X7" s="26">
        <v>1</v>
      </c>
      <c r="Y7" s="26">
        <v>1</v>
      </c>
      <c r="Z7" s="26">
        <v>0</v>
      </c>
      <c r="AA7" s="26">
        <v>1</v>
      </c>
      <c r="AB7" s="26">
        <v>1</v>
      </c>
      <c r="AC7" s="26">
        <v>0</v>
      </c>
      <c r="AD7" s="26">
        <v>0</v>
      </c>
      <c r="AE7" s="26">
        <v>0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42" ht="14.25">
      <c r="A8">
        <v>5</v>
      </c>
      <c r="B8" t="s">
        <v>15</v>
      </c>
      <c r="C8" s="3"/>
      <c r="D8" s="26">
        <v>0.95</v>
      </c>
      <c r="E8" s="26">
        <v>0.8</v>
      </c>
      <c r="F8" s="26">
        <v>0</v>
      </c>
      <c r="G8" s="26">
        <v>0.95</v>
      </c>
      <c r="H8" s="40">
        <v>0.5</v>
      </c>
      <c r="I8" s="40">
        <v>0</v>
      </c>
      <c r="J8" s="26">
        <v>0</v>
      </c>
      <c r="K8" s="40">
        <v>0</v>
      </c>
      <c r="L8" s="40">
        <v>0</v>
      </c>
      <c r="M8" s="26">
        <v>0.7</v>
      </c>
      <c r="N8" s="26">
        <v>0.1</v>
      </c>
      <c r="O8" s="40">
        <v>1</v>
      </c>
      <c r="P8" s="26">
        <v>0.7</v>
      </c>
      <c r="Q8" s="26">
        <v>1</v>
      </c>
      <c r="R8" s="26">
        <v>0</v>
      </c>
      <c r="S8" s="40">
        <v>0.1</v>
      </c>
      <c r="T8" s="26">
        <v>0</v>
      </c>
      <c r="U8" s="40">
        <v>0.9</v>
      </c>
      <c r="V8" s="40">
        <v>0</v>
      </c>
      <c r="W8" s="26">
        <v>0.8</v>
      </c>
      <c r="X8" s="26">
        <v>0.1</v>
      </c>
      <c r="Y8" s="26">
        <v>0</v>
      </c>
      <c r="Z8" s="26">
        <v>0.1</v>
      </c>
      <c r="AA8" s="26">
        <v>0.9</v>
      </c>
      <c r="AB8" s="26">
        <v>1</v>
      </c>
      <c r="AC8" s="26">
        <v>0</v>
      </c>
      <c r="AD8" s="26">
        <v>0.9</v>
      </c>
      <c r="AE8" s="26">
        <v>0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1:42" ht="14.25">
      <c r="A9">
        <v>6</v>
      </c>
      <c r="B9" t="s">
        <v>16</v>
      </c>
      <c r="C9" s="3"/>
      <c r="D9" s="26">
        <v>1</v>
      </c>
      <c r="E9" s="26">
        <v>0.95</v>
      </c>
      <c r="F9" s="26">
        <v>0</v>
      </c>
      <c r="G9" s="26">
        <v>1</v>
      </c>
      <c r="H9" s="26">
        <v>0.95</v>
      </c>
      <c r="I9" s="26">
        <v>1</v>
      </c>
      <c r="J9" s="26">
        <v>0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6">
        <v>1</v>
      </c>
      <c r="Q9" s="26">
        <v>1</v>
      </c>
      <c r="R9" s="26">
        <v>0</v>
      </c>
      <c r="S9" s="26">
        <v>0.5</v>
      </c>
      <c r="T9" s="26">
        <v>1</v>
      </c>
      <c r="U9" s="26">
        <v>0.95</v>
      </c>
      <c r="V9" s="26">
        <v>0</v>
      </c>
      <c r="W9" s="26">
        <v>0</v>
      </c>
      <c r="X9" s="26">
        <v>1</v>
      </c>
      <c r="Y9" s="26">
        <v>0.1</v>
      </c>
      <c r="Z9" s="26">
        <v>1</v>
      </c>
      <c r="AA9" s="26">
        <v>1</v>
      </c>
      <c r="AB9" s="26">
        <v>1</v>
      </c>
      <c r="AC9" s="26">
        <v>0</v>
      </c>
      <c r="AD9" s="26">
        <v>1</v>
      </c>
      <c r="AE9" s="26">
        <v>1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ht="14.25">
      <c r="A10">
        <v>7</v>
      </c>
      <c r="B10" t="s">
        <v>17</v>
      </c>
      <c r="C10" s="3"/>
      <c r="D10" s="26">
        <v>1</v>
      </c>
      <c r="E10" s="26">
        <v>1</v>
      </c>
      <c r="F10" s="40">
        <v>0.8</v>
      </c>
      <c r="G10" s="26">
        <v>1</v>
      </c>
      <c r="H10" s="26">
        <v>1</v>
      </c>
      <c r="I10" s="26">
        <v>1</v>
      </c>
      <c r="J10" s="26">
        <v>0.95</v>
      </c>
      <c r="K10" s="26">
        <v>1</v>
      </c>
      <c r="L10" s="26">
        <v>0.7</v>
      </c>
      <c r="M10" s="40">
        <v>1</v>
      </c>
      <c r="N10" s="26">
        <v>0</v>
      </c>
      <c r="O10" s="26">
        <v>1</v>
      </c>
      <c r="P10" s="26">
        <v>0.8</v>
      </c>
      <c r="Q10" s="26">
        <v>1</v>
      </c>
      <c r="R10" s="26">
        <v>0</v>
      </c>
      <c r="S10" s="26">
        <v>0.9</v>
      </c>
      <c r="T10" s="26">
        <v>0</v>
      </c>
      <c r="U10" s="26">
        <v>0.9</v>
      </c>
      <c r="V10" s="26">
        <v>0</v>
      </c>
      <c r="W10" s="26">
        <v>1</v>
      </c>
      <c r="X10" s="26">
        <v>1</v>
      </c>
      <c r="Y10" s="40">
        <v>0</v>
      </c>
      <c r="Z10" s="26">
        <v>1</v>
      </c>
      <c r="AA10" s="26">
        <v>1</v>
      </c>
      <c r="AB10" s="26">
        <v>0.7</v>
      </c>
      <c r="AC10" s="40">
        <v>0</v>
      </c>
      <c r="AD10" s="26">
        <v>0.9</v>
      </c>
      <c r="AE10" s="26">
        <v>0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s="6" customFormat="1" ht="14.25">
      <c r="A11" s="6">
        <v>8</v>
      </c>
      <c r="B11" s="6" t="s">
        <v>21</v>
      </c>
      <c r="D11" s="27">
        <f>0.5/3+1/3+0</f>
        <v>0.5</v>
      </c>
      <c r="E11" s="27">
        <f>0.5/3+0.5/3+0</f>
        <v>0.3333333333333333</v>
      </c>
      <c r="F11" s="27">
        <f>0.5/3+0.5/3+0</f>
        <v>0.3333333333333333</v>
      </c>
      <c r="G11" s="41">
        <f>0.5/3+0.5/3+1/3</f>
        <v>0.6666666666666666</v>
      </c>
      <c r="H11" s="27">
        <f>0.5/3+0.5/3+0</f>
        <v>0.3333333333333333</v>
      </c>
      <c r="I11" s="27">
        <f>0.5/3+1/3+0</f>
        <v>0.5</v>
      </c>
      <c r="J11" s="27">
        <f>0.5/3+0.5/3+0</f>
        <v>0.3333333333333333</v>
      </c>
      <c r="K11" s="27">
        <f>0.5/3+1/3+1/3</f>
        <v>0.8333333333333333</v>
      </c>
      <c r="L11" s="27">
        <f>0.5/3+0.5/3+1/3</f>
        <v>0.6666666666666666</v>
      </c>
      <c r="M11" s="27">
        <f>0.5/3+0.5/3+1/3</f>
        <v>0.6666666666666666</v>
      </c>
      <c r="N11" s="27">
        <f>0.5/3+0.5/3+0</f>
        <v>0.3333333333333333</v>
      </c>
      <c r="O11" s="27">
        <f>0.5/3+1/3+1/3</f>
        <v>0.8333333333333333</v>
      </c>
      <c r="P11" s="27">
        <f>0.5/3+0/3+0/3</f>
        <v>0.16666666666666666</v>
      </c>
      <c r="Q11" s="27">
        <f>0.5/3+0.5/3+1/3</f>
        <v>0.6666666666666666</v>
      </c>
      <c r="R11" s="27">
        <f>0.5/3+0.5/3+1/3</f>
        <v>0.6666666666666666</v>
      </c>
      <c r="S11" s="27">
        <v>0</v>
      </c>
      <c r="T11" s="27">
        <f>0.5/3+0.5/3+1/3</f>
        <v>0.6666666666666666</v>
      </c>
      <c r="U11" s="27">
        <f>0.5/3+0.5/3</f>
        <v>0.3333333333333333</v>
      </c>
      <c r="V11" s="27">
        <f>0.5/3+0.5/3</f>
        <v>0.3333333333333333</v>
      </c>
      <c r="W11" s="27">
        <f>1/3+1/3+1/3</f>
        <v>1</v>
      </c>
      <c r="X11" s="41">
        <v>0</v>
      </c>
      <c r="Y11" s="27">
        <f>0.5/3+0.5/3</f>
        <v>0.3333333333333333</v>
      </c>
      <c r="Z11" s="27">
        <f>0.5/3+0.5/3+1/3</f>
        <v>0.6666666666666666</v>
      </c>
      <c r="AA11" s="27">
        <f>0.5/3+0.5/3</f>
        <v>0.3333333333333333</v>
      </c>
      <c r="AB11" s="27">
        <f>0/3+0.5/3+1/3</f>
        <v>0.5</v>
      </c>
      <c r="AC11" s="27">
        <f>0.5/3+0.5/3+1/3</f>
        <v>0.6666666666666666</v>
      </c>
      <c r="AD11" s="41">
        <f>0.5/3+0.5/3+1/3</f>
        <v>0.6666666666666666</v>
      </c>
      <c r="AE11" s="27">
        <f>0/3+0.5/3+1/3</f>
        <v>0.5</v>
      </c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42" ht="14.25">
      <c r="A12" s="1" t="s">
        <v>5</v>
      </c>
      <c r="B12" t="s">
        <v>18</v>
      </c>
      <c r="D12" s="8">
        <v>1</v>
      </c>
      <c r="E12" s="8">
        <v>1</v>
      </c>
      <c r="F12" s="8">
        <v>0.4</v>
      </c>
      <c r="G12" s="8">
        <v>0.9</v>
      </c>
      <c r="H12" s="8">
        <v>1</v>
      </c>
      <c r="I12" s="8">
        <v>0.7</v>
      </c>
      <c r="J12" s="8">
        <v>0</v>
      </c>
      <c r="K12" s="8">
        <v>0.9</v>
      </c>
      <c r="L12" s="8">
        <v>1</v>
      </c>
      <c r="M12" s="8">
        <v>0.9</v>
      </c>
      <c r="N12" s="8">
        <v>0.9</v>
      </c>
      <c r="O12" s="8">
        <v>1</v>
      </c>
      <c r="P12" s="8">
        <v>0.6</v>
      </c>
      <c r="Q12" s="8">
        <v>1</v>
      </c>
      <c r="R12" s="8">
        <v>0.4</v>
      </c>
      <c r="S12" s="8">
        <v>0.7</v>
      </c>
      <c r="T12" s="8">
        <v>0.7</v>
      </c>
      <c r="U12" s="8">
        <v>1</v>
      </c>
      <c r="V12" s="44">
        <v>0.4</v>
      </c>
      <c r="W12" s="44">
        <v>0.7</v>
      </c>
      <c r="X12" s="37">
        <v>1</v>
      </c>
      <c r="Y12" s="44">
        <v>0</v>
      </c>
      <c r="Z12" s="44">
        <v>0.8</v>
      </c>
      <c r="AA12" s="44">
        <v>1</v>
      </c>
      <c r="AB12" s="8">
        <v>0.1</v>
      </c>
      <c r="AC12" s="44">
        <v>0.2</v>
      </c>
      <c r="AD12" s="8">
        <v>1</v>
      </c>
      <c r="AE12" s="44">
        <v>1</v>
      </c>
      <c r="AF12" s="9"/>
      <c r="AG12" s="15"/>
      <c r="AH12" s="15"/>
      <c r="AI12" s="9"/>
      <c r="AJ12" s="15"/>
      <c r="AK12" s="15"/>
      <c r="AL12" s="9"/>
      <c r="AM12" s="15"/>
      <c r="AN12" s="37"/>
      <c r="AO12" s="37"/>
      <c r="AP12" s="37"/>
    </row>
    <row r="13" spans="1:42" ht="14.25">
      <c r="A13" s="1"/>
      <c r="B13" t="s">
        <v>49</v>
      </c>
      <c r="D13" s="8">
        <v>0.9</v>
      </c>
      <c r="E13" s="8">
        <v>0.9</v>
      </c>
      <c r="F13" s="8">
        <v>0.4</v>
      </c>
      <c r="G13" s="8">
        <v>0.9</v>
      </c>
      <c r="H13" s="8">
        <v>0.8</v>
      </c>
      <c r="I13" s="8">
        <v>0</v>
      </c>
      <c r="J13" s="8">
        <v>0</v>
      </c>
      <c r="K13" s="8">
        <v>0.9</v>
      </c>
      <c r="L13" s="8">
        <v>0.8</v>
      </c>
      <c r="M13" s="8">
        <v>0.5</v>
      </c>
      <c r="N13" s="8">
        <v>1</v>
      </c>
      <c r="O13" s="8">
        <v>0.9</v>
      </c>
      <c r="P13" s="8">
        <v>0.5</v>
      </c>
      <c r="Q13" s="8">
        <v>0.8</v>
      </c>
      <c r="R13" s="8">
        <v>0</v>
      </c>
      <c r="S13" s="8">
        <v>0.7</v>
      </c>
      <c r="T13" s="8">
        <v>0.5</v>
      </c>
      <c r="U13" s="8">
        <v>0.8</v>
      </c>
      <c r="V13" s="44">
        <v>0</v>
      </c>
      <c r="W13" s="44">
        <v>0.8</v>
      </c>
      <c r="X13" s="44">
        <v>0.5</v>
      </c>
      <c r="Y13" s="44">
        <v>0</v>
      </c>
      <c r="Z13" s="44">
        <v>0.4</v>
      </c>
      <c r="AA13" s="44">
        <v>0.9</v>
      </c>
      <c r="AB13" s="8">
        <v>0.6</v>
      </c>
      <c r="AC13" s="44">
        <v>0.5</v>
      </c>
      <c r="AD13" s="8">
        <v>0.5</v>
      </c>
      <c r="AE13" s="44">
        <v>0.5</v>
      </c>
      <c r="AF13" s="9"/>
      <c r="AG13" s="15"/>
      <c r="AH13" s="15"/>
      <c r="AI13" s="9"/>
      <c r="AJ13" s="15"/>
      <c r="AK13" s="15"/>
      <c r="AL13" s="9"/>
      <c r="AM13" s="15"/>
      <c r="AN13" s="37"/>
      <c r="AO13" s="37"/>
      <c r="AP13" s="37"/>
    </row>
    <row r="14" spans="2:39" s="6" customFormat="1" ht="14.25">
      <c r="B14" s="6" t="s">
        <v>19</v>
      </c>
      <c r="D14" s="46">
        <f>2/3</f>
        <v>0.6666666666666666</v>
      </c>
      <c r="E14" s="46">
        <f>2/3</f>
        <v>0.6666666666666666</v>
      </c>
      <c r="F14" s="46">
        <v>0</v>
      </c>
      <c r="G14" s="46">
        <v>1</v>
      </c>
      <c r="H14" s="46">
        <f>0.5/3+0+0.9/3</f>
        <v>0.4666666666666667</v>
      </c>
      <c r="I14" s="46">
        <v>0.1</v>
      </c>
      <c r="J14" s="46">
        <v>0</v>
      </c>
      <c r="K14" s="46">
        <v>0.9</v>
      </c>
      <c r="L14" s="46">
        <v>1</v>
      </c>
      <c r="M14" s="46">
        <f>2/3</f>
        <v>0.6666666666666666</v>
      </c>
      <c r="N14" s="46">
        <v>1</v>
      </c>
      <c r="O14" s="46">
        <f>2/3</f>
        <v>0.6666666666666666</v>
      </c>
      <c r="P14" s="46">
        <f>0+0+1/3</f>
        <v>0.3333333333333333</v>
      </c>
      <c r="Q14" s="46">
        <v>1</v>
      </c>
      <c r="R14" s="46">
        <v>0</v>
      </c>
      <c r="S14" s="46">
        <f>1/3+0+0.8/3</f>
        <v>0.6</v>
      </c>
      <c r="T14" s="46">
        <f>1/3</f>
        <v>0.3333333333333333</v>
      </c>
      <c r="U14" s="46">
        <v>0.1</v>
      </c>
      <c r="V14" s="46">
        <v>0</v>
      </c>
      <c r="W14" s="46">
        <f>1/3+0.5/3+0/3</f>
        <v>0.5</v>
      </c>
      <c r="X14" s="46">
        <v>0.9</v>
      </c>
      <c r="Y14" s="46">
        <f>1/3</f>
        <v>0.3333333333333333</v>
      </c>
      <c r="Z14" s="46">
        <f>1/3+0.5/3+0.5/3</f>
        <v>0.6666666666666666</v>
      </c>
      <c r="AA14" s="46">
        <f>2/3</f>
        <v>0.6666666666666666</v>
      </c>
      <c r="AB14" s="46">
        <v>0.1</v>
      </c>
      <c r="AC14" s="46">
        <v>0</v>
      </c>
      <c r="AD14" s="46">
        <f>0.5/3+0+0</f>
        <v>0.16666666666666666</v>
      </c>
      <c r="AE14" s="46">
        <f>2/3</f>
        <v>0.6666666666666666</v>
      </c>
      <c r="AF14" s="7"/>
      <c r="AG14" s="7"/>
      <c r="AH14" s="7"/>
      <c r="AI14" s="7"/>
      <c r="AJ14" s="7"/>
      <c r="AK14" s="7"/>
      <c r="AL14" s="7"/>
      <c r="AM14" s="7"/>
    </row>
    <row r="15" spans="1:42" ht="14.25">
      <c r="A15" s="1" t="s">
        <v>6</v>
      </c>
      <c r="B15" t="s">
        <v>50</v>
      </c>
      <c r="D15" s="44">
        <v>0.2</v>
      </c>
      <c r="E15" s="44">
        <v>0.1</v>
      </c>
      <c r="F15" s="44">
        <v>0</v>
      </c>
      <c r="G15" s="44">
        <v>0.2</v>
      </c>
      <c r="H15" s="44">
        <v>0</v>
      </c>
      <c r="I15" s="44">
        <v>0.1</v>
      </c>
      <c r="J15" s="44">
        <v>0</v>
      </c>
      <c r="K15" s="44">
        <v>0</v>
      </c>
      <c r="L15" s="44">
        <v>0.2</v>
      </c>
      <c r="M15" s="44">
        <v>0</v>
      </c>
      <c r="N15" s="44">
        <v>0.1</v>
      </c>
      <c r="O15" s="44">
        <v>0.1</v>
      </c>
      <c r="P15" s="44">
        <v>0.2</v>
      </c>
      <c r="Q15" s="44">
        <v>0.9</v>
      </c>
      <c r="R15" s="44">
        <v>0</v>
      </c>
      <c r="S15" s="44">
        <v>0.1</v>
      </c>
      <c r="T15" s="44">
        <v>0</v>
      </c>
      <c r="U15" s="44">
        <v>0.8</v>
      </c>
      <c r="V15" s="44">
        <v>0</v>
      </c>
      <c r="W15" s="44">
        <v>0.8</v>
      </c>
      <c r="X15" s="44">
        <v>0.5</v>
      </c>
      <c r="Y15" s="44">
        <v>0.1</v>
      </c>
      <c r="Z15" s="44">
        <v>0</v>
      </c>
      <c r="AA15" s="44">
        <v>0.3</v>
      </c>
      <c r="AB15" s="44">
        <v>0.7</v>
      </c>
      <c r="AC15" s="44">
        <v>0</v>
      </c>
      <c r="AD15" s="44">
        <v>0</v>
      </c>
      <c r="AE15" s="44">
        <v>0.2</v>
      </c>
      <c r="AF15" s="44"/>
      <c r="AG15" s="13"/>
      <c r="AH15" s="13"/>
      <c r="AI15" s="13"/>
      <c r="AJ15" s="13"/>
      <c r="AK15" s="13"/>
      <c r="AL15" s="37"/>
      <c r="AM15" s="15"/>
      <c r="AN15" s="37"/>
      <c r="AO15" s="37"/>
      <c r="AP15" s="37"/>
    </row>
    <row r="16" spans="1:42" ht="14.25">
      <c r="A16" s="1"/>
      <c r="B16" t="s">
        <v>51</v>
      </c>
      <c r="D16" s="8">
        <v>0.2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0.1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0.1</v>
      </c>
      <c r="U16" s="8">
        <v>0</v>
      </c>
      <c r="V16" s="44">
        <v>0</v>
      </c>
      <c r="W16" s="44">
        <v>0.1</v>
      </c>
      <c r="X16" s="44">
        <v>0</v>
      </c>
      <c r="Y16" s="44">
        <v>0</v>
      </c>
      <c r="Z16" s="44">
        <v>0</v>
      </c>
      <c r="AA16" s="44">
        <v>0.3</v>
      </c>
      <c r="AB16" s="8">
        <v>0</v>
      </c>
      <c r="AC16" s="44">
        <v>0</v>
      </c>
      <c r="AD16" s="8">
        <v>0</v>
      </c>
      <c r="AE16" s="44">
        <v>0.3</v>
      </c>
      <c r="AF16" s="9"/>
      <c r="AG16" s="15"/>
      <c r="AH16" s="15"/>
      <c r="AI16" s="15"/>
      <c r="AJ16" s="15"/>
      <c r="AK16" s="13"/>
      <c r="AL16" s="15"/>
      <c r="AM16" s="15"/>
      <c r="AN16" s="37"/>
      <c r="AO16" s="37"/>
      <c r="AP16" s="37"/>
    </row>
    <row r="17" spans="2:37" s="6" customFormat="1" ht="14.25">
      <c r="B17" s="6" t="s">
        <v>52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0.2</v>
      </c>
      <c r="M17" s="46">
        <v>0.2</v>
      </c>
      <c r="N17" s="46">
        <v>0.1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0.3</v>
      </c>
      <c r="AC17" s="46">
        <v>0</v>
      </c>
      <c r="AD17" s="46">
        <v>0.2</v>
      </c>
      <c r="AE17" s="46">
        <v>0</v>
      </c>
      <c r="AG17" s="16"/>
      <c r="AH17" s="16"/>
      <c r="AJ17" s="16"/>
      <c r="AK17" s="16"/>
    </row>
    <row r="18" spans="1:21" ht="14.25">
      <c r="A18" s="1" t="s">
        <v>7</v>
      </c>
      <c r="D18" s="3">
        <v>0.1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4.25">
      <c r="A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42" s="1" customFormat="1" ht="14.25">
      <c r="A20" s="2" t="s">
        <v>3</v>
      </c>
      <c r="D20" s="14">
        <f aca="true" t="shared" si="0" ref="D20:AP20">+AVERAGE(D4:D11)*10</f>
        <v>8.0625</v>
      </c>
      <c r="E20" s="14">
        <f t="shared" si="0"/>
        <v>7.604166666666666</v>
      </c>
      <c r="F20" s="14">
        <f t="shared" si="0"/>
        <v>1.7916666666666667</v>
      </c>
      <c r="G20" s="14">
        <f t="shared" si="0"/>
        <v>9.458333333333334</v>
      </c>
      <c r="H20" s="14">
        <f t="shared" si="0"/>
        <v>7.354166666666666</v>
      </c>
      <c r="I20" s="14">
        <f t="shared" si="0"/>
        <v>6.395833333333334</v>
      </c>
      <c r="J20" s="14">
        <f t="shared" si="0"/>
        <v>2.4375</v>
      </c>
      <c r="K20" s="14">
        <f t="shared" si="0"/>
        <v>6.154166666666666</v>
      </c>
      <c r="L20" s="14">
        <f t="shared" si="0"/>
        <v>6.145833333333334</v>
      </c>
      <c r="M20" s="14">
        <f t="shared" si="0"/>
        <v>8.958333333333334</v>
      </c>
      <c r="N20" s="14">
        <f t="shared" si="0"/>
        <v>2.791666666666667</v>
      </c>
      <c r="O20" s="14">
        <f t="shared" si="0"/>
        <v>9.154166666666667</v>
      </c>
      <c r="P20" s="14">
        <f t="shared" si="0"/>
        <v>4.833333333333333</v>
      </c>
      <c r="Q20" s="14">
        <f t="shared" si="0"/>
        <v>9.458333333333334</v>
      </c>
      <c r="R20" s="14">
        <f t="shared" si="0"/>
        <v>1.7916666666666665</v>
      </c>
      <c r="S20" s="14">
        <f t="shared" si="0"/>
        <v>5.958333333333333</v>
      </c>
      <c r="T20" s="14">
        <f t="shared" si="0"/>
        <v>3.875</v>
      </c>
      <c r="U20" s="14">
        <f t="shared" si="0"/>
        <v>8.354166666666668</v>
      </c>
      <c r="V20" s="14">
        <f t="shared" si="0"/>
        <v>1.6666666666666665</v>
      </c>
      <c r="W20" s="14">
        <f t="shared" si="0"/>
        <v>7.25</v>
      </c>
      <c r="X20" s="14">
        <f t="shared" si="0"/>
        <v>7.250000000000001</v>
      </c>
      <c r="Y20" s="14">
        <f t="shared" si="0"/>
        <v>3.041666666666667</v>
      </c>
      <c r="Z20" s="14">
        <f t="shared" si="0"/>
        <v>3.708333333333333</v>
      </c>
      <c r="AA20" s="14">
        <f t="shared" si="0"/>
        <v>7.791666666666667</v>
      </c>
      <c r="AB20" s="14">
        <f t="shared" si="0"/>
        <v>7.875</v>
      </c>
      <c r="AC20" s="14">
        <f t="shared" si="0"/>
        <v>3.208333333333333</v>
      </c>
      <c r="AD20" s="14">
        <f t="shared" si="0"/>
        <v>7.833333333333333</v>
      </c>
      <c r="AE20" s="14">
        <f t="shared" si="0"/>
        <v>3.875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 s="1" customFormat="1" ht="14.25">
      <c r="A21" s="2" t="s">
        <v>11</v>
      </c>
      <c r="D21" s="14">
        <f aca="true" t="shared" si="1" ref="D21:W21">+AVERAGE((SUM(D12:D14)-MIN(D12:D14))/3,(SUM(D15:D17)-MIN(D15:D17))/3)*10*3/2</f>
        <v>5.75</v>
      </c>
      <c r="E21" s="14">
        <f t="shared" si="1"/>
        <v>5</v>
      </c>
      <c r="F21" s="14">
        <f t="shared" si="1"/>
        <v>2</v>
      </c>
      <c r="G21" s="14">
        <f t="shared" si="1"/>
        <v>5.25</v>
      </c>
      <c r="H21" s="14">
        <f t="shared" si="1"/>
        <v>4.5</v>
      </c>
      <c r="I21" s="14">
        <f t="shared" si="1"/>
        <v>2.25</v>
      </c>
      <c r="J21" s="14">
        <f t="shared" si="1"/>
        <v>0</v>
      </c>
      <c r="K21" s="14">
        <f t="shared" si="1"/>
        <v>4.500000000000001</v>
      </c>
      <c r="L21" s="14">
        <f t="shared" si="1"/>
        <v>5.999999999999999</v>
      </c>
      <c r="M21" s="14">
        <f t="shared" si="1"/>
        <v>4.416666666666666</v>
      </c>
      <c r="N21" s="14">
        <f t="shared" si="1"/>
        <v>5.5</v>
      </c>
      <c r="O21" s="14">
        <f t="shared" si="1"/>
        <v>5</v>
      </c>
      <c r="P21" s="14">
        <f t="shared" si="1"/>
        <v>3.2500000000000004</v>
      </c>
      <c r="Q21" s="14">
        <f t="shared" si="1"/>
        <v>7.25</v>
      </c>
      <c r="R21" s="14">
        <f t="shared" si="1"/>
        <v>1</v>
      </c>
      <c r="S21" s="14">
        <f t="shared" si="1"/>
        <v>3.749999999999999</v>
      </c>
      <c r="T21" s="14">
        <f t="shared" si="1"/>
        <v>3.25</v>
      </c>
      <c r="U21" s="14">
        <f t="shared" si="1"/>
        <v>6.500000000000001</v>
      </c>
      <c r="V21" s="14">
        <f t="shared" si="1"/>
        <v>1</v>
      </c>
      <c r="W21" s="14">
        <f t="shared" si="1"/>
        <v>6</v>
      </c>
      <c r="X21" s="14">
        <f>+AVERAGE((SUM(X12:X14)-MIN(X12:X14))/3,(SUM(X15:X17)-MIN(X15:X17))/3)*10*3/2</f>
        <v>5.999999999999999</v>
      </c>
      <c r="Y21" s="14">
        <f>+AVERAGE((SUM(Y12:Y14)-MIN(Y12:Y14))/3,(SUM(Y15:Y17)-MIN(Y15:Y17))/3)*10*3/2</f>
        <v>1.083333333333333</v>
      </c>
      <c r="Z21" s="14">
        <f>+AVERAGE((SUM(Z12:Z14)-MIN(Z12:Z14))/3,(SUM(Z15:Z17)-MIN(Z15:Z17))/3)*10*3/2</f>
        <v>3.666666666666667</v>
      </c>
      <c r="AA21" s="14">
        <f>+AVERAGE((SUM(AA12:AA14)-MIN(AA12:AA14))/3,(SUM(AA15:AA17)-MIN(AA15:AA17))/3)*10*3/2</f>
        <v>6.249999999999999</v>
      </c>
      <c r="AB21" s="14">
        <f>+AVERAGE((SUM(AB12:AB14)-MIN(AB12:AB14))/3,(SUM(AB15:AB17)-MIN(AB15:AB17))/3)*10*3/2</f>
        <v>4.25</v>
      </c>
      <c r="AC21" s="14">
        <f>+AVERAGE((SUM(AC12:AC14)-MIN(AC12:AC14))/3,(SUM(AC15:AC17)-MIN(AC15:AC17))/3)*10*3/2</f>
        <v>1.7499999999999998</v>
      </c>
      <c r="AD21" s="14">
        <f>+AVERAGE((SUM(AD12:AD14)-MIN(AD12:AD14))/3,(SUM(AD15:AD17)-MIN(AD15:AD17))/3)*10*3/2</f>
        <v>4.25</v>
      </c>
      <c r="AE21" s="14">
        <f>+AVERAGE((SUM(AE12:AE14)-MIN(AE12:AE14))/3,(SUM(AE15:AE17)-MIN(AE15:AE17))/3)*10*3/2</f>
        <v>5.416666666666666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2:42" ht="14.25">
      <c r="B22" t="s">
        <v>8</v>
      </c>
      <c r="D22" s="10">
        <f>+AVERAGE(D20:D21)+D18</f>
        <v>7.00625</v>
      </c>
      <c r="E22" s="10">
        <f aca="true" t="shared" si="2" ref="E22:AP22">+AVERAGE(E20:E21)+E18</f>
        <v>6.302083333333333</v>
      </c>
      <c r="F22" s="10">
        <f t="shared" si="2"/>
        <v>1.8958333333333335</v>
      </c>
      <c r="G22" s="10">
        <f t="shared" si="2"/>
        <v>7.354166666666667</v>
      </c>
      <c r="H22" s="10">
        <f t="shared" si="2"/>
        <v>5.927083333333333</v>
      </c>
      <c r="I22" s="10">
        <f t="shared" si="2"/>
        <v>4.322916666666667</v>
      </c>
      <c r="J22" s="10">
        <f t="shared" si="2"/>
        <v>1.21875</v>
      </c>
      <c r="K22" s="10">
        <f t="shared" si="2"/>
        <v>5.327083333333333</v>
      </c>
      <c r="L22" s="10">
        <f t="shared" si="2"/>
        <v>6.072916666666666</v>
      </c>
      <c r="M22" s="10">
        <f t="shared" si="2"/>
        <v>6.6875</v>
      </c>
      <c r="N22" s="10">
        <f t="shared" si="2"/>
        <v>4.145833333333334</v>
      </c>
      <c r="O22" s="10">
        <f t="shared" si="2"/>
        <v>7.077083333333333</v>
      </c>
      <c r="P22" s="10">
        <f t="shared" si="2"/>
        <v>4.041666666666667</v>
      </c>
      <c r="Q22" s="10">
        <f t="shared" si="2"/>
        <v>8.354166666666668</v>
      </c>
      <c r="R22" s="10">
        <f t="shared" si="2"/>
        <v>1.3958333333333333</v>
      </c>
      <c r="S22" s="10">
        <f t="shared" si="2"/>
        <v>4.854166666666666</v>
      </c>
      <c r="T22" s="10">
        <f t="shared" si="2"/>
        <v>3.5625</v>
      </c>
      <c r="U22" s="10">
        <f t="shared" si="2"/>
        <v>7.427083333333334</v>
      </c>
      <c r="V22" s="10">
        <f t="shared" si="2"/>
        <v>1.3333333333333333</v>
      </c>
      <c r="W22" s="10">
        <f t="shared" si="2"/>
        <v>6.625</v>
      </c>
      <c r="X22" s="10">
        <f t="shared" si="2"/>
        <v>6.625</v>
      </c>
      <c r="Y22" s="10">
        <f t="shared" si="2"/>
        <v>2.0625</v>
      </c>
      <c r="Z22" s="10">
        <f t="shared" si="2"/>
        <v>3.6875</v>
      </c>
      <c r="AA22" s="10">
        <f t="shared" si="2"/>
        <v>7.020833333333333</v>
      </c>
      <c r="AB22" s="10">
        <f t="shared" si="2"/>
        <v>6.0625</v>
      </c>
      <c r="AC22" s="10">
        <f t="shared" si="2"/>
        <v>2.4791666666666665</v>
      </c>
      <c r="AD22" s="10">
        <f t="shared" si="2"/>
        <v>6.041666666666666</v>
      </c>
      <c r="AE22" s="10">
        <f t="shared" si="2"/>
        <v>4.645833333333333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4:39" ht="14.2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4:31" ht="14.25">
      <c r="D24" s="9">
        <f>+MAX(D20,D22)</f>
        <v>8.0625</v>
      </c>
      <c r="E24" s="9">
        <f aca="true" t="shared" si="3" ref="E24:AE24">+MAX(E20,E22)</f>
        <v>7.604166666666666</v>
      </c>
      <c r="F24" s="9">
        <f t="shared" si="3"/>
        <v>1.8958333333333335</v>
      </c>
      <c r="G24" s="9">
        <f t="shared" si="3"/>
        <v>9.458333333333334</v>
      </c>
      <c r="H24" s="9">
        <f t="shared" si="3"/>
        <v>7.354166666666666</v>
      </c>
      <c r="I24" s="9">
        <f t="shared" si="3"/>
        <v>6.395833333333334</v>
      </c>
      <c r="J24" s="9">
        <f t="shared" si="3"/>
        <v>2.4375</v>
      </c>
      <c r="K24" s="9">
        <f t="shared" si="3"/>
        <v>6.154166666666666</v>
      </c>
      <c r="L24" s="9">
        <f t="shared" si="3"/>
        <v>6.145833333333334</v>
      </c>
      <c r="M24" s="9">
        <f t="shared" si="3"/>
        <v>8.958333333333334</v>
      </c>
      <c r="N24" s="9">
        <f t="shared" si="3"/>
        <v>4.145833333333334</v>
      </c>
      <c r="O24" s="9">
        <f t="shared" si="3"/>
        <v>9.154166666666667</v>
      </c>
      <c r="P24" s="9">
        <f t="shared" si="3"/>
        <v>4.833333333333333</v>
      </c>
      <c r="Q24" s="9">
        <f t="shared" si="3"/>
        <v>9.458333333333334</v>
      </c>
      <c r="R24" s="9">
        <f t="shared" si="3"/>
        <v>1.7916666666666665</v>
      </c>
      <c r="S24" s="9">
        <f t="shared" si="3"/>
        <v>5.958333333333333</v>
      </c>
      <c r="T24" s="9">
        <f t="shared" si="3"/>
        <v>3.875</v>
      </c>
      <c r="U24" s="9">
        <f t="shared" si="3"/>
        <v>8.354166666666668</v>
      </c>
      <c r="V24" s="9">
        <f t="shared" si="3"/>
        <v>1.6666666666666665</v>
      </c>
      <c r="W24" s="9">
        <f t="shared" si="3"/>
        <v>7.25</v>
      </c>
      <c r="X24" s="9">
        <f t="shared" si="3"/>
        <v>7.250000000000001</v>
      </c>
      <c r="Y24" s="9">
        <f t="shared" si="3"/>
        <v>3.041666666666667</v>
      </c>
      <c r="Z24" s="9">
        <f t="shared" si="3"/>
        <v>3.708333333333333</v>
      </c>
      <c r="AA24" s="9">
        <f t="shared" si="3"/>
        <v>7.791666666666667</v>
      </c>
      <c r="AB24" s="9">
        <f t="shared" si="3"/>
        <v>7.875</v>
      </c>
      <c r="AC24" s="9">
        <f t="shared" si="3"/>
        <v>3.208333333333333</v>
      </c>
      <c r="AD24" s="9">
        <f t="shared" si="3"/>
        <v>7.833333333333333</v>
      </c>
      <c r="AE24" s="9">
        <f t="shared" si="3"/>
        <v>4.645833333333333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1" ht="15">
      <c r="A1" s="45" t="s">
        <v>53</v>
      </c>
      <c r="B1" s="45" t="s">
        <v>54</v>
      </c>
      <c r="C1" s="45" t="s">
        <v>55</v>
      </c>
      <c r="D1" s="45" t="s">
        <v>56</v>
      </c>
      <c r="E1" s="45" t="s">
        <v>57</v>
      </c>
      <c r="H1" s="33"/>
      <c r="I1" s="33"/>
      <c r="J1" s="33"/>
      <c r="K1" s="34"/>
    </row>
    <row r="2" spans="1:11" ht="15">
      <c r="A2" s="45" t="s">
        <v>58</v>
      </c>
      <c r="B2" s="45" t="s">
        <v>59</v>
      </c>
      <c r="C2" s="45">
        <v>9</v>
      </c>
      <c r="D2" s="45">
        <v>9</v>
      </c>
      <c r="E2" s="45">
        <v>9</v>
      </c>
      <c r="F2" s="49">
        <f>+AVERAGE(C2:E2)</f>
        <v>9</v>
      </c>
      <c r="K2" s="35"/>
    </row>
    <row r="3" spans="1:11" ht="15">
      <c r="A3" s="45" t="s">
        <v>60</v>
      </c>
      <c r="B3" s="45" t="s">
        <v>61</v>
      </c>
      <c r="C3" s="45">
        <v>9</v>
      </c>
      <c r="D3" s="45">
        <v>9</v>
      </c>
      <c r="E3" s="45">
        <v>9</v>
      </c>
      <c r="F3" s="49">
        <f aca="true" t="shared" si="0" ref="F3:F28">+AVERAGE(C3:E3)</f>
        <v>9</v>
      </c>
      <c r="K3" s="35"/>
    </row>
    <row r="4" spans="1:11" ht="15">
      <c r="A4" s="45" t="s">
        <v>62</v>
      </c>
      <c r="B4" s="45" t="s">
        <v>63</v>
      </c>
      <c r="C4" s="45">
        <v>10</v>
      </c>
      <c r="D4" s="45">
        <v>8</v>
      </c>
      <c r="E4" s="45">
        <v>9</v>
      </c>
      <c r="F4" s="49">
        <f t="shared" si="0"/>
        <v>9</v>
      </c>
      <c r="G4" s="36"/>
      <c r="H4" s="36"/>
      <c r="I4" s="36"/>
      <c r="J4" s="36"/>
      <c r="K4" s="35"/>
    </row>
    <row r="5" spans="1:11" ht="15">
      <c r="A5" s="45" t="s">
        <v>64</v>
      </c>
      <c r="B5" s="45" t="s">
        <v>65</v>
      </c>
      <c r="C5" s="45">
        <v>10</v>
      </c>
      <c r="D5" s="45">
        <v>8</v>
      </c>
      <c r="E5" s="45">
        <v>9</v>
      </c>
      <c r="F5" s="49">
        <f t="shared" si="0"/>
        <v>9</v>
      </c>
      <c r="G5" s="36"/>
      <c r="H5" s="36"/>
      <c r="I5" s="36"/>
      <c r="J5" s="36"/>
      <c r="K5" s="35"/>
    </row>
    <row r="6" spans="1:11" ht="15">
      <c r="A6" s="45" t="s">
        <v>66</v>
      </c>
      <c r="B6" s="45" t="s">
        <v>67</v>
      </c>
      <c r="C6" s="45">
        <v>9</v>
      </c>
      <c r="D6" s="45">
        <v>7</v>
      </c>
      <c r="E6" s="45">
        <v>8</v>
      </c>
      <c r="F6" s="49">
        <f t="shared" si="0"/>
        <v>8</v>
      </c>
      <c r="K6" s="35"/>
    </row>
    <row r="7" spans="1:11" ht="15">
      <c r="A7" s="45" t="s">
        <v>68</v>
      </c>
      <c r="B7" s="45" t="s">
        <v>69</v>
      </c>
      <c r="C7" s="45">
        <v>9</v>
      </c>
      <c r="D7" s="45">
        <v>7</v>
      </c>
      <c r="E7" s="45">
        <v>8</v>
      </c>
      <c r="F7" s="49">
        <f t="shared" si="0"/>
        <v>8</v>
      </c>
      <c r="K7" s="35"/>
    </row>
    <row r="8" spans="1:11" ht="15">
      <c r="A8" s="45" t="s">
        <v>70</v>
      </c>
      <c r="B8" s="45" t="s">
        <v>71</v>
      </c>
      <c r="C8" s="45">
        <v>9</v>
      </c>
      <c r="D8" s="45">
        <v>8</v>
      </c>
      <c r="E8" s="45">
        <v>8</v>
      </c>
      <c r="F8" s="49">
        <f t="shared" si="0"/>
        <v>8.333333333333334</v>
      </c>
      <c r="K8" s="35"/>
    </row>
    <row r="9" spans="1:11" ht="15">
      <c r="A9" s="45" t="s">
        <v>72</v>
      </c>
      <c r="B9" s="45" t="s">
        <v>73</v>
      </c>
      <c r="C9" s="45">
        <v>9</v>
      </c>
      <c r="D9" s="45">
        <v>8</v>
      </c>
      <c r="E9" s="45">
        <v>8</v>
      </c>
      <c r="F9" s="49">
        <f t="shared" si="0"/>
        <v>8.333333333333334</v>
      </c>
      <c r="K9" s="35"/>
    </row>
    <row r="10" spans="1:11" ht="15">
      <c r="A10" s="45" t="s">
        <v>74</v>
      </c>
      <c r="B10" s="45" t="s">
        <v>75</v>
      </c>
      <c r="C10" s="45">
        <v>9</v>
      </c>
      <c r="D10" s="45">
        <v>8</v>
      </c>
      <c r="E10" s="45">
        <v>8</v>
      </c>
      <c r="F10" s="49">
        <f t="shared" si="0"/>
        <v>8.333333333333334</v>
      </c>
      <c r="K10" s="35"/>
    </row>
    <row r="11" spans="1:11" ht="15">
      <c r="A11" s="45" t="s">
        <v>62</v>
      </c>
      <c r="B11" s="45" t="s">
        <v>76</v>
      </c>
      <c r="C11" s="45">
        <v>9</v>
      </c>
      <c r="D11" s="45">
        <v>8</v>
      </c>
      <c r="E11" s="45">
        <v>8</v>
      </c>
      <c r="F11" s="49">
        <f t="shared" si="0"/>
        <v>8.333333333333334</v>
      </c>
      <c r="K11" s="35"/>
    </row>
    <row r="12" spans="1:11" ht="15">
      <c r="A12" s="45" t="s">
        <v>77</v>
      </c>
      <c r="B12" s="45" t="s">
        <v>78</v>
      </c>
      <c r="C12" s="45">
        <v>9</v>
      </c>
      <c r="D12" s="45">
        <v>8</v>
      </c>
      <c r="E12" s="45">
        <v>8</v>
      </c>
      <c r="F12" s="49">
        <f t="shared" si="0"/>
        <v>8.333333333333334</v>
      </c>
      <c r="K12" s="35"/>
    </row>
    <row r="13" spans="1:11" ht="15">
      <c r="A13" s="45" t="s">
        <v>79</v>
      </c>
      <c r="B13" s="45" t="s">
        <v>80</v>
      </c>
      <c r="C13" s="45">
        <v>9</v>
      </c>
      <c r="D13" s="45">
        <v>7</v>
      </c>
      <c r="E13" s="45">
        <v>8</v>
      </c>
      <c r="F13" s="49">
        <f t="shared" si="0"/>
        <v>8</v>
      </c>
      <c r="K13" s="35"/>
    </row>
    <row r="14" spans="1:11" ht="15">
      <c r="A14" s="45" t="s">
        <v>81</v>
      </c>
      <c r="B14" s="45" t="s">
        <v>82</v>
      </c>
      <c r="C14" s="45">
        <v>9</v>
      </c>
      <c r="D14" s="45">
        <v>7</v>
      </c>
      <c r="E14" s="45">
        <v>8</v>
      </c>
      <c r="F14" s="49">
        <f t="shared" si="0"/>
        <v>8</v>
      </c>
      <c r="K14" s="35"/>
    </row>
    <row r="15" spans="1:11" ht="15">
      <c r="A15" s="45" t="s">
        <v>83</v>
      </c>
      <c r="B15" s="45" t="s">
        <v>84</v>
      </c>
      <c r="C15" s="45">
        <v>9</v>
      </c>
      <c r="D15" s="45">
        <v>9</v>
      </c>
      <c r="E15" s="45">
        <v>9</v>
      </c>
      <c r="F15" s="49">
        <f t="shared" si="0"/>
        <v>9</v>
      </c>
      <c r="K15" s="35"/>
    </row>
    <row r="16" spans="1:11" ht="15">
      <c r="A16" s="45" t="s">
        <v>85</v>
      </c>
      <c r="B16" s="45" t="s">
        <v>86</v>
      </c>
      <c r="C16" s="45">
        <v>9</v>
      </c>
      <c r="D16" s="45">
        <v>7</v>
      </c>
      <c r="E16" s="45">
        <v>8</v>
      </c>
      <c r="F16" s="49">
        <f t="shared" si="0"/>
        <v>8</v>
      </c>
      <c r="K16" s="35"/>
    </row>
    <row r="17" spans="1:11" ht="15">
      <c r="A17" s="45" t="s">
        <v>87</v>
      </c>
      <c r="B17" s="45" t="s">
        <v>88</v>
      </c>
      <c r="C17" s="45">
        <v>9</v>
      </c>
      <c r="D17" s="45">
        <v>7</v>
      </c>
      <c r="E17" s="45">
        <v>8</v>
      </c>
      <c r="F17" s="49">
        <f t="shared" si="0"/>
        <v>8</v>
      </c>
      <c r="K17" s="35"/>
    </row>
    <row r="18" spans="1:11" ht="15">
      <c r="A18" s="45" t="s">
        <v>89</v>
      </c>
      <c r="B18" s="45" t="s">
        <v>90</v>
      </c>
      <c r="C18" s="45">
        <v>9</v>
      </c>
      <c r="D18" s="45">
        <v>8</v>
      </c>
      <c r="E18" s="45">
        <v>9</v>
      </c>
      <c r="F18" s="49">
        <f t="shared" si="0"/>
        <v>8.666666666666666</v>
      </c>
      <c r="K18" s="35"/>
    </row>
    <row r="19" spans="1:11" ht="15">
      <c r="A19" s="45" t="s">
        <v>91</v>
      </c>
      <c r="B19" s="45" t="s">
        <v>92</v>
      </c>
      <c r="C19" s="45">
        <v>9</v>
      </c>
      <c r="D19" s="45">
        <v>8</v>
      </c>
      <c r="E19" s="45">
        <v>9</v>
      </c>
      <c r="F19" s="49">
        <f t="shared" si="0"/>
        <v>8.666666666666666</v>
      </c>
      <c r="K19" s="35"/>
    </row>
    <row r="20" spans="1:11" ht="15">
      <c r="A20" s="45" t="s">
        <v>93</v>
      </c>
      <c r="B20" s="45" t="s">
        <v>94</v>
      </c>
      <c r="C20" s="45">
        <v>10</v>
      </c>
      <c r="D20" s="45">
        <v>9</v>
      </c>
      <c r="E20" s="45">
        <v>9</v>
      </c>
      <c r="F20" s="49">
        <f t="shared" si="0"/>
        <v>9.333333333333334</v>
      </c>
      <c r="K20" s="35"/>
    </row>
    <row r="21" spans="1:11" ht="15">
      <c r="A21" s="45" t="s">
        <v>95</v>
      </c>
      <c r="B21" s="45" t="s">
        <v>96</v>
      </c>
      <c r="C21" s="45">
        <v>10</v>
      </c>
      <c r="D21" s="45">
        <v>9</v>
      </c>
      <c r="E21" s="45">
        <v>9</v>
      </c>
      <c r="F21" s="49">
        <f t="shared" si="0"/>
        <v>9.333333333333334</v>
      </c>
      <c r="K21" s="35"/>
    </row>
    <row r="22" spans="1:11" ht="15">
      <c r="A22" s="45" t="s">
        <v>97</v>
      </c>
      <c r="B22" s="45" t="s">
        <v>98</v>
      </c>
      <c r="C22" s="45">
        <v>9</v>
      </c>
      <c r="D22" s="45">
        <v>9</v>
      </c>
      <c r="E22" s="45">
        <v>9</v>
      </c>
      <c r="F22" s="49">
        <f t="shared" si="0"/>
        <v>9</v>
      </c>
      <c r="K22" s="35"/>
    </row>
    <row r="23" spans="1:11" ht="15">
      <c r="A23" s="45" t="s">
        <v>99</v>
      </c>
      <c r="B23" s="45" t="s">
        <v>100</v>
      </c>
      <c r="C23" s="45">
        <v>9</v>
      </c>
      <c r="D23" s="45">
        <v>7</v>
      </c>
      <c r="E23" s="45">
        <v>8</v>
      </c>
      <c r="F23" s="49">
        <f t="shared" si="0"/>
        <v>8</v>
      </c>
      <c r="K23" s="35"/>
    </row>
    <row r="24" spans="1:11" ht="15">
      <c r="A24" s="45" t="s">
        <v>101</v>
      </c>
      <c r="B24" s="45" t="s">
        <v>102</v>
      </c>
      <c r="C24" s="45">
        <v>9</v>
      </c>
      <c r="D24" s="45">
        <v>7</v>
      </c>
      <c r="E24" s="45">
        <v>8</v>
      </c>
      <c r="F24" s="49">
        <f t="shared" si="0"/>
        <v>8</v>
      </c>
      <c r="K24" s="35"/>
    </row>
    <row r="25" spans="1:11" ht="15">
      <c r="A25" s="45" t="s">
        <v>103</v>
      </c>
      <c r="B25" s="45" t="s">
        <v>104</v>
      </c>
      <c r="C25" s="45">
        <v>9</v>
      </c>
      <c r="D25" s="45">
        <v>8</v>
      </c>
      <c r="E25" s="45">
        <v>10</v>
      </c>
      <c r="F25" s="49">
        <f t="shared" si="0"/>
        <v>9</v>
      </c>
      <c r="K25" s="35"/>
    </row>
    <row r="26" spans="1:11" ht="15">
      <c r="A26" s="45" t="s">
        <v>103</v>
      </c>
      <c r="B26" s="45" t="s">
        <v>105</v>
      </c>
      <c r="C26" s="45">
        <v>9</v>
      </c>
      <c r="D26" s="45">
        <v>8</v>
      </c>
      <c r="E26" s="45">
        <v>10</v>
      </c>
      <c r="F26" s="49">
        <f t="shared" si="0"/>
        <v>9</v>
      </c>
      <c r="G26" s="36"/>
      <c r="H26" s="36"/>
      <c r="I26" s="36"/>
      <c r="J26" s="36"/>
      <c r="K26" s="35"/>
    </row>
    <row r="27" spans="1:11" ht="15">
      <c r="A27" s="45" t="s">
        <v>91</v>
      </c>
      <c r="B27" s="45" t="s">
        <v>106</v>
      </c>
      <c r="C27" s="45">
        <v>9</v>
      </c>
      <c r="D27" s="45">
        <v>6</v>
      </c>
      <c r="E27" s="45">
        <v>9</v>
      </c>
      <c r="F27" s="49">
        <f t="shared" si="0"/>
        <v>8</v>
      </c>
      <c r="K27" s="35"/>
    </row>
    <row r="28" spans="1:11" ht="15">
      <c r="A28" s="45" t="s">
        <v>107</v>
      </c>
      <c r="B28" s="45" t="s">
        <v>108</v>
      </c>
      <c r="C28" s="45">
        <v>9</v>
      </c>
      <c r="D28" s="45">
        <v>6</v>
      </c>
      <c r="E28" s="45">
        <v>9</v>
      </c>
      <c r="F28" s="49">
        <f t="shared" si="0"/>
        <v>8</v>
      </c>
      <c r="K28" s="35"/>
    </row>
    <row r="29" ht="15">
      <c r="K29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Virmantas</dc:creator>
  <cp:keywords/>
  <dc:description/>
  <cp:lastModifiedBy>vkved</cp:lastModifiedBy>
  <cp:lastPrinted>2010-01-25T18:33:43Z</cp:lastPrinted>
  <dcterms:created xsi:type="dcterms:W3CDTF">2010-01-23T08:12:14Z</dcterms:created>
  <dcterms:modified xsi:type="dcterms:W3CDTF">2015-01-24T16:19:22Z</dcterms:modified>
  <cp:category/>
  <cp:version/>
  <cp:contentType/>
  <cp:contentStatus/>
</cp:coreProperties>
</file>