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8" activeTab="11"/>
  </bookViews>
  <sheets>
    <sheet name="SU MU TU" sheetId="4" r:id="rId1"/>
    <sheet name="SŪ MŪ TŪ VM" sheetId="11" r:id="rId2"/>
    <sheet name="koreliacija" sheetId="12" r:id="rId3"/>
    <sheet name="VIF (MŪ)" sheetId="14" r:id="rId4"/>
    <sheet name="SU MU TU VM" sheetId="17" r:id="rId5"/>
    <sheet name="1 Duomenys" sheetId="1" r:id="rId6"/>
    <sheet name="SŪ MŪ VM" sheetId="15" r:id="rId7"/>
    <sheet name="Heteroskedastiškumas" sheetId="2" r:id="rId8"/>
    <sheet name="Autokoreliacija" sheetId="3" r:id="rId9"/>
    <sheet name="Specifikacija" sheetId="16" r:id="rId10"/>
    <sheet name="Ramsey SU MU  VM" sheetId="20" r:id="rId11"/>
    <sheet name="RAMSEY SU MU TU VM" sheetId="18" r:id="rId12"/>
  </sheets>
  <calcPr calcId="145621"/>
</workbook>
</file>

<file path=xl/calcChain.xml><?xml version="1.0" encoding="utf-8"?>
<calcChain xmlns="http://schemas.openxmlformats.org/spreadsheetml/2006/main">
  <c r="F4" i="20" l="1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4" i="18"/>
  <c r="W13" i="16"/>
  <c r="W11" i="16"/>
  <c r="N7" i="16"/>
  <c r="O7" i="16" s="1"/>
  <c r="N8" i="16"/>
  <c r="O8" i="16" s="1"/>
  <c r="N9" i="16"/>
  <c r="O9" i="16" s="1"/>
  <c r="N10" i="16"/>
  <c r="O10" i="16" s="1"/>
  <c r="N11" i="16"/>
  <c r="O11" i="16" s="1"/>
  <c r="N12" i="16"/>
  <c r="O12" i="16" s="1"/>
  <c r="N13" i="16"/>
  <c r="O13" i="16" s="1"/>
  <c r="N14" i="16"/>
  <c r="O14" i="16" s="1"/>
  <c r="N15" i="16"/>
  <c r="O15" i="16" s="1"/>
  <c r="N16" i="16"/>
  <c r="O16" i="16" s="1"/>
  <c r="N17" i="16"/>
  <c r="O17" i="16" s="1"/>
  <c r="N18" i="16"/>
  <c r="O18" i="16" s="1"/>
  <c r="N19" i="16"/>
  <c r="O19" i="16" s="1"/>
  <c r="N20" i="16"/>
  <c r="O20" i="16" s="1"/>
  <c r="N21" i="16"/>
  <c r="O21" i="16" s="1"/>
  <c r="N22" i="16"/>
  <c r="O22" i="16" s="1"/>
  <c r="N23" i="16"/>
  <c r="O23" i="16" s="1"/>
  <c r="N24" i="16"/>
  <c r="O24" i="16" s="1"/>
  <c r="N25" i="16"/>
  <c r="O25" i="16" s="1"/>
  <c r="N26" i="16"/>
  <c r="O26" i="16" s="1"/>
  <c r="N27" i="16"/>
  <c r="O27" i="16" s="1"/>
  <c r="N28" i="16"/>
  <c r="O28" i="16" s="1"/>
  <c r="N29" i="16"/>
  <c r="O29" i="16" s="1"/>
  <c r="N30" i="16"/>
  <c r="O30" i="16" s="1"/>
  <c r="N31" i="16"/>
  <c r="O31" i="16" s="1"/>
  <c r="N32" i="16"/>
  <c r="O32" i="16" s="1"/>
  <c r="N33" i="16"/>
  <c r="O33" i="16" s="1"/>
  <c r="N34" i="16"/>
  <c r="O34" i="16" s="1"/>
  <c r="N35" i="16"/>
  <c r="O35" i="16" s="1"/>
  <c r="N36" i="16"/>
  <c r="O36" i="16" s="1"/>
  <c r="N37" i="16"/>
  <c r="O37" i="16" s="1"/>
  <c r="N38" i="16"/>
  <c r="O38" i="16" s="1"/>
  <c r="N39" i="16"/>
  <c r="O39" i="16" s="1"/>
  <c r="N40" i="16"/>
  <c r="O40" i="16" s="1"/>
  <c r="N41" i="16"/>
  <c r="O41" i="16" s="1"/>
  <c r="N42" i="16"/>
  <c r="O42" i="16" s="1"/>
  <c r="N43" i="16"/>
  <c r="O43" i="16" s="1"/>
  <c r="N44" i="16"/>
  <c r="O44" i="16" s="1"/>
  <c r="N45" i="16"/>
  <c r="O45" i="16" s="1"/>
  <c r="N46" i="16"/>
  <c r="O46" i="16" s="1"/>
  <c r="N47" i="16"/>
  <c r="O47" i="16" s="1"/>
  <c r="N48" i="16"/>
  <c r="O48" i="16" s="1"/>
  <c r="N49" i="16"/>
  <c r="O49" i="16" s="1"/>
  <c r="N50" i="16"/>
  <c r="O50" i="16" s="1"/>
  <c r="N51" i="16"/>
  <c r="O51" i="16" s="1"/>
  <c r="N52" i="16"/>
  <c r="O52" i="16" s="1"/>
  <c r="N53" i="16"/>
  <c r="O53" i="16" s="1"/>
  <c r="N54" i="16"/>
  <c r="O54" i="16" s="1"/>
  <c r="N55" i="16"/>
  <c r="O55" i="16" s="1"/>
  <c r="N56" i="16"/>
  <c r="O56" i="16" s="1"/>
  <c r="N57" i="16"/>
  <c r="O57" i="16" s="1"/>
  <c r="N58" i="16"/>
  <c r="O58" i="16" s="1"/>
  <c r="N59" i="16"/>
  <c r="O59" i="16" s="1"/>
  <c r="N60" i="16"/>
  <c r="O60" i="16" s="1"/>
  <c r="N61" i="16"/>
  <c r="O61" i="16" s="1"/>
  <c r="N62" i="16"/>
  <c r="O62" i="16" s="1"/>
  <c r="N63" i="16"/>
  <c r="O63" i="16" s="1"/>
  <c r="N64" i="16"/>
  <c r="O64" i="16" s="1"/>
  <c r="N65" i="16"/>
  <c r="O65" i="16" s="1"/>
  <c r="N66" i="16"/>
  <c r="O66" i="16" s="1"/>
  <c r="N67" i="16"/>
  <c r="O67" i="16" s="1"/>
  <c r="N6" i="16"/>
  <c r="O6" i="16" s="1"/>
  <c r="N72" i="3"/>
  <c r="O70" i="3"/>
  <c r="N7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7" i="3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78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5" i="2"/>
  <c r="N66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5" i="2"/>
  <c r="F4" i="14"/>
</calcChain>
</file>

<file path=xl/sharedStrings.xml><?xml version="1.0" encoding="utf-8"?>
<sst xmlns="http://schemas.openxmlformats.org/spreadsheetml/2006/main" count="437" uniqueCount="85">
  <si>
    <t>SŪ</t>
  </si>
  <si>
    <t>MŪ</t>
  </si>
  <si>
    <t>TŪ</t>
  </si>
  <si>
    <t>V/M</t>
  </si>
  <si>
    <t>M</t>
  </si>
  <si>
    <t>V</t>
  </si>
  <si>
    <t>Nr.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</si>
  <si>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</si>
  <si>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</si>
  <si>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</si>
  <si>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</si>
  <si>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</si>
  <si>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</si>
  <si>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</si>
  <si>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</si>
  <si>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</si>
  <si>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</si>
  <si>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</si>
  <si>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</si>
  <si>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</si>
  <si>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</si>
  <si>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</si>
  <si>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</si>
  <si>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</si>
  <si>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</si>
  <si>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</si>
  <si>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</si>
  <si>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</si>
  <si>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</si>
  <si>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</si>
  <si>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</si>
  <si>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More</t>
  </si>
  <si>
    <t>Frequency</t>
  </si>
  <si>
    <t>Bin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</si>
  <si>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</si>
  <si>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</si>
  <si>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</si>
  <si>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</si>
  <si>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</si>
  <si>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</si>
  <si>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</si>
  <si>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</si>
  <si>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</si>
  <si>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</si>
  <si>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</si>
  <si>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</si>
  <si>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Multikolinearumo nėra, nes porinės koreliacijos koeficientai yra mažesni už 0,08 reikšmę</t>
  </si>
  <si>
    <t xml:space="preserve">VIF </t>
  </si>
  <si>
    <r>
      <t>Veiksnys X</t>
    </r>
    <r>
      <rPr>
        <vertAlign val="superscript"/>
        <sz val="11"/>
        <color theme="1"/>
        <rFont val="Calibri"/>
        <family val="2"/>
        <charset val="186"/>
        <scheme val="minor"/>
      </rPr>
      <t>MŪ</t>
    </r>
    <r>
      <rPr>
        <sz val="11"/>
        <color theme="1"/>
        <rFont val="Calibri"/>
        <family val="2"/>
        <charset val="186"/>
        <scheme val="minor"/>
      </rPr>
      <t xml:space="preserve"> multikolinearumu nepasižymi</t>
    </r>
  </si>
  <si>
    <t>Analogiška įžvalga ir apie kitus kintamuosius.</t>
  </si>
  <si>
    <t>RESIDUAL OUTPUT</t>
  </si>
  <si>
    <t>Observation</t>
  </si>
  <si>
    <t>Predicted SŪ</t>
  </si>
  <si>
    <t>Residuals</t>
  </si>
  <si>
    <t>Standard Residuals</t>
  </si>
  <si>
    <t>PROBABILITY OUTPUT</t>
  </si>
  <si>
    <t>Percentile</t>
  </si>
  <si>
    <t xml:space="preserve">p-value &lt;0,05 Įžvalga: Visi veiksniai statistiškai reikšmingi </t>
  </si>
  <si>
    <t>RESIDUAL OUTPUT  (Lentelė iš SŪ MŪ VM)</t>
  </si>
  <si>
    <t>Residuals^2</t>
  </si>
  <si>
    <t>Grafinė heteroskedastikumo analizė</t>
  </si>
  <si>
    <t>Ln(paklaidųŠ2)</t>
  </si>
  <si>
    <t>ln(MŪ)</t>
  </si>
  <si>
    <t>Park testas</t>
  </si>
  <si>
    <t xml:space="preserve">Park testas: Paklaidos nėra heteroskedastiškos, nes nėra statistiškai reikšmingo sąryšio tarp logaritnuotų paklaidų ir nepriklausomų kintamųjų </t>
  </si>
  <si>
    <t>Glesjer testas</t>
  </si>
  <si>
    <t>ABS(paklaidos)</t>
  </si>
  <si>
    <t xml:space="preserve">Glesjer testas patvirtina, kad modelyje heteroskedastiškumo nėra, nes p_value reikšmės yra didesnės už 0,05, </t>
  </si>
  <si>
    <t xml:space="preserve">Residualspaklaidos e(i) </t>
  </si>
  <si>
    <t>Vėluojančios paklaidos e(i-1)</t>
  </si>
  <si>
    <t>(e(1))-e(i-1))^2</t>
  </si>
  <si>
    <t>e(1)^2</t>
  </si>
  <si>
    <t>Suma</t>
  </si>
  <si>
    <t>DW</t>
  </si>
  <si>
    <t>RESIDUAL OUTPUT Lentelė is SŪ MŪ VM</t>
  </si>
  <si>
    <t>Predicted SŪ Apskaičiuota reikšmė SŪ</t>
  </si>
  <si>
    <t>(Predicted SŪ)^2 (Apskaičiuota reikšmė SŪ)^2</t>
  </si>
  <si>
    <t>(Predicted SŪ)^3 (Apskaičiuota reikšmė SŪ)^3</t>
  </si>
  <si>
    <t>Ramsey testas</t>
  </si>
  <si>
    <t>F (0,05; 2; 57)</t>
  </si>
  <si>
    <t xml:space="preserve">Modelis sudarytas teisingai </t>
  </si>
  <si>
    <t>Apsk SU^2</t>
  </si>
  <si>
    <t>Apsk SU^3</t>
  </si>
  <si>
    <t xml:space="preserve">Ramsey stat. </t>
  </si>
  <si>
    <t>F(0,05;2;57)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</si>
</sst>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Fill="1" applyBorder="1"/>
    <xf numFmtId="0" fontId="0" fillId="0" borderId="0" xfId="0" applyNumberFormat="1" applyFill="1" applyBorder="1" applyAlignment="1"/>
    <xf numFmtId="0" fontId="0" fillId="3" borderId="0" xfId="0" applyFill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0" fontId="2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169" fontId="0" fillId="0" borderId="0" xfId="0" applyNumberFormat="1" applyFill="1" applyBorder="1" applyAlignment="1"/>
    <xf numFmtId="169" fontId="0" fillId="0" borderId="0" xfId="0" applyNumberFormat="1"/>
    <xf numFmtId="169" fontId="0" fillId="0" borderId="1" xfId="0" applyNumberFormat="1" applyFill="1" applyBorder="1" applyAlignment="1"/>
    <xf numFmtId="169" fontId="2" fillId="0" borderId="14" xfId="0" applyNumberFormat="1" applyFont="1" applyFill="1" applyBorder="1" applyAlignment="1">
      <alignment horizontal="center"/>
    </xf>
    <xf numFmtId="2" fontId="0" fillId="0" borderId="0" xfId="0" applyNumberFormat="1"/>
    <xf numFmtId="2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wrapText="1"/>
    </xf>
    <xf numFmtId="170" fontId="0" fillId="0" borderId="0" xfId="0" applyNumberFormat="1"/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/>
    <xf numFmtId="0" fontId="0" fillId="2" borderId="8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2" borderId="1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horizontal="center" wrapText="1"/>
    </xf>
    <xf numFmtId="0" fontId="0" fillId="0" borderId="8" xfId="0" applyFill="1" applyBorder="1"/>
    <xf numFmtId="0" fontId="3" fillId="0" borderId="2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4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 Duomenys'!$M$3:$M$64</c:f>
              <c:numCache>
                <c:formatCode>General</c:formatCode>
                <c:ptCount val="62"/>
                <c:pt idx="0">
                  <c:v>170</c:v>
                </c:pt>
                <c:pt idx="1">
                  <c:v>164</c:v>
                </c:pt>
                <c:pt idx="2">
                  <c:v>160</c:v>
                </c:pt>
                <c:pt idx="3">
                  <c:v>161</c:v>
                </c:pt>
                <c:pt idx="4">
                  <c:v>168</c:v>
                </c:pt>
                <c:pt idx="5">
                  <c:v>169</c:v>
                </c:pt>
                <c:pt idx="6">
                  <c:v>165</c:v>
                </c:pt>
                <c:pt idx="7">
                  <c:v>165</c:v>
                </c:pt>
                <c:pt idx="8">
                  <c:v>161</c:v>
                </c:pt>
                <c:pt idx="9">
                  <c:v>163</c:v>
                </c:pt>
                <c:pt idx="10">
                  <c:v>167</c:v>
                </c:pt>
                <c:pt idx="11">
                  <c:v>167</c:v>
                </c:pt>
                <c:pt idx="12">
                  <c:v>162</c:v>
                </c:pt>
                <c:pt idx="13">
                  <c:v>165</c:v>
                </c:pt>
                <c:pt idx="14">
                  <c:v>155</c:v>
                </c:pt>
                <c:pt idx="15">
                  <c:v>167</c:v>
                </c:pt>
                <c:pt idx="16">
                  <c:v>163</c:v>
                </c:pt>
                <c:pt idx="17">
                  <c:v>165</c:v>
                </c:pt>
                <c:pt idx="18">
                  <c:v>180</c:v>
                </c:pt>
                <c:pt idx="19">
                  <c:v>169</c:v>
                </c:pt>
                <c:pt idx="20">
                  <c:v>175</c:v>
                </c:pt>
                <c:pt idx="21">
                  <c:v>163</c:v>
                </c:pt>
                <c:pt idx="22">
                  <c:v>159</c:v>
                </c:pt>
                <c:pt idx="23">
                  <c:v>172</c:v>
                </c:pt>
                <c:pt idx="24">
                  <c:v>167</c:v>
                </c:pt>
                <c:pt idx="25">
                  <c:v>175</c:v>
                </c:pt>
                <c:pt idx="26">
                  <c:v>169</c:v>
                </c:pt>
                <c:pt idx="27">
                  <c:v>160</c:v>
                </c:pt>
                <c:pt idx="28">
                  <c:v>168</c:v>
                </c:pt>
                <c:pt idx="29">
                  <c:v>168</c:v>
                </c:pt>
                <c:pt idx="30">
                  <c:v>170</c:v>
                </c:pt>
                <c:pt idx="31">
                  <c:v>167</c:v>
                </c:pt>
                <c:pt idx="32">
                  <c:v>178</c:v>
                </c:pt>
                <c:pt idx="33">
                  <c:v>160</c:v>
                </c:pt>
                <c:pt idx="34">
                  <c:v>168</c:v>
                </c:pt>
                <c:pt idx="35">
                  <c:v>158</c:v>
                </c:pt>
                <c:pt idx="36">
                  <c:v>163</c:v>
                </c:pt>
                <c:pt idx="37">
                  <c:v>160</c:v>
                </c:pt>
                <c:pt idx="38">
                  <c:v>160</c:v>
                </c:pt>
                <c:pt idx="39">
                  <c:v>183</c:v>
                </c:pt>
                <c:pt idx="40">
                  <c:v>172</c:v>
                </c:pt>
                <c:pt idx="41">
                  <c:v>165</c:v>
                </c:pt>
                <c:pt idx="42">
                  <c:v>170</c:v>
                </c:pt>
                <c:pt idx="43">
                  <c:v>170</c:v>
                </c:pt>
                <c:pt idx="44">
                  <c:v>168</c:v>
                </c:pt>
                <c:pt idx="45">
                  <c:v>160</c:v>
                </c:pt>
                <c:pt idx="46">
                  <c:v>173</c:v>
                </c:pt>
                <c:pt idx="47">
                  <c:v>167</c:v>
                </c:pt>
                <c:pt idx="48">
                  <c:v>165</c:v>
                </c:pt>
                <c:pt idx="49">
                  <c:v>169</c:v>
                </c:pt>
                <c:pt idx="50">
                  <c:v>164</c:v>
                </c:pt>
                <c:pt idx="51">
                  <c:v>168</c:v>
                </c:pt>
                <c:pt idx="52">
                  <c:v>172</c:v>
                </c:pt>
                <c:pt idx="53">
                  <c:v>160</c:v>
                </c:pt>
                <c:pt idx="54">
                  <c:v>172</c:v>
                </c:pt>
                <c:pt idx="55">
                  <c:v>165</c:v>
                </c:pt>
                <c:pt idx="56">
                  <c:v>172</c:v>
                </c:pt>
                <c:pt idx="57">
                  <c:v>167</c:v>
                </c:pt>
                <c:pt idx="58">
                  <c:v>169</c:v>
                </c:pt>
                <c:pt idx="59">
                  <c:v>164</c:v>
                </c:pt>
                <c:pt idx="60">
                  <c:v>160</c:v>
                </c:pt>
                <c:pt idx="61">
                  <c:v>164</c:v>
                </c:pt>
              </c:numCache>
            </c:numRef>
          </c:xVal>
          <c:yVal>
            <c:numRef>
              <c:f>'SU MU TU VM'!$C$27:$C$88</c:f>
              <c:numCache>
                <c:formatCode>General</c:formatCode>
                <c:ptCount val="62"/>
                <c:pt idx="0">
                  <c:v>1.3520550485586114</c:v>
                </c:pt>
                <c:pt idx="1">
                  <c:v>0.86516817768486476</c:v>
                </c:pt>
                <c:pt idx="2">
                  <c:v>-3.5064345131251855</c:v>
                </c:pt>
                <c:pt idx="3">
                  <c:v>-5.2661196671290895</c:v>
                </c:pt>
                <c:pt idx="4">
                  <c:v>-7.3753847221281035</c:v>
                </c:pt>
                <c:pt idx="5">
                  <c:v>4.2655342184671099</c:v>
                </c:pt>
                <c:pt idx="6">
                  <c:v>-7.8945169763190677</c:v>
                </c:pt>
                <c:pt idx="7">
                  <c:v>1.2694539665953357</c:v>
                </c:pt>
                <c:pt idx="8">
                  <c:v>-6.6890141544035941E-2</c:v>
                </c:pt>
                <c:pt idx="9">
                  <c:v>-8.6342787174445164</c:v>
                </c:pt>
                <c:pt idx="10">
                  <c:v>0.71438736113361756</c:v>
                </c:pt>
                <c:pt idx="11">
                  <c:v>1.6791287784629958</c:v>
                </c:pt>
                <c:pt idx="12">
                  <c:v>3.6441082496091894</c:v>
                </c:pt>
                <c:pt idx="13">
                  <c:v>3.9291901103277382</c:v>
                </c:pt>
                <c:pt idx="14">
                  <c:v>2.3175106273384642</c:v>
                </c:pt>
                <c:pt idx="15">
                  <c:v>-0.53242271756084847</c:v>
                </c:pt>
                <c:pt idx="16">
                  <c:v>-1.9040254083708419</c:v>
                </c:pt>
                <c:pt idx="17">
                  <c:v>-4.7182240629658452</c:v>
                </c:pt>
                <c:pt idx="18">
                  <c:v>3.1400274449010794</c:v>
                </c:pt>
                <c:pt idx="19">
                  <c:v>6.6533786278441767</c:v>
                </c:pt>
                <c:pt idx="20">
                  <c:v>-0.31809607600044387</c:v>
                </c:pt>
                <c:pt idx="21">
                  <c:v>4.9196816782759356</c:v>
                </c:pt>
                <c:pt idx="22">
                  <c:v>-0.55769676054600836</c:v>
                </c:pt>
                <c:pt idx="23">
                  <c:v>-1.708953684730858</c:v>
                </c:pt>
                <c:pt idx="24">
                  <c:v>4.6438701957923456</c:v>
                </c:pt>
                <c:pt idx="25">
                  <c:v>0.21078266405919521</c:v>
                </c:pt>
                <c:pt idx="26">
                  <c:v>1.6533786278441767</c:v>
                </c:pt>
                <c:pt idx="27">
                  <c:v>1.4935654868748145</c:v>
                </c:pt>
                <c:pt idx="28">
                  <c:v>-1.9165854326265048</c:v>
                </c:pt>
                <c:pt idx="29">
                  <c:v>-4.1510735408821802</c:v>
                </c:pt>
                <c:pt idx="30">
                  <c:v>-2.7537206994533108</c:v>
                </c:pt>
                <c:pt idx="31">
                  <c:v>-8.708715630914071</c:v>
                </c:pt>
                <c:pt idx="32">
                  <c:v>-4.3278425618690335</c:v>
                </c:pt>
                <c:pt idx="33">
                  <c:v>-1.9418594756116647</c:v>
                </c:pt>
                <c:pt idx="34">
                  <c:v>-4.0928783459796989</c:v>
                </c:pt>
                <c:pt idx="35">
                  <c:v>-1.6692992462983511</c:v>
                </c:pt>
                <c:pt idx="36">
                  <c:v>3.083652621190339</c:v>
                </c:pt>
                <c:pt idx="37">
                  <c:v>7.3754677684241017</c:v>
                </c:pt>
                <c:pt idx="38">
                  <c:v>-1.6950493969171987</c:v>
                </c:pt>
                <c:pt idx="39">
                  <c:v>3.4833045005220811</c:v>
                </c:pt>
                <c:pt idx="40">
                  <c:v>0.52553442352481738</c:v>
                </c:pt>
                <c:pt idx="41">
                  <c:v>11.140741606351583</c:v>
                </c:pt>
                <c:pt idx="42">
                  <c:v>-0.40113487274692261</c:v>
                </c:pt>
                <c:pt idx="43">
                  <c:v>0.92895205651092283</c:v>
                </c:pt>
                <c:pt idx="44">
                  <c:v>4.9194436244590918</c:v>
                </c:pt>
                <c:pt idx="45">
                  <c:v>-4.5416930957958357</c:v>
                </c:pt>
                <c:pt idx="46">
                  <c:v>-0.1283749824671645</c:v>
                </c:pt>
                <c:pt idx="47">
                  <c:v>2.3142209813177885</c:v>
                </c:pt>
                <c:pt idx="48">
                  <c:v>-4.8715803640872082</c:v>
                </c:pt>
                <c:pt idx="49">
                  <c:v>-7.687468122949781E-2</c:v>
                </c:pt>
                <c:pt idx="50">
                  <c:v>3.6888752643316707</c:v>
                </c:pt>
                <c:pt idx="51">
                  <c:v>-11.869004879517064</c:v>
                </c:pt>
                <c:pt idx="52">
                  <c:v>-0.68601707249902688</c:v>
                </c:pt>
                <c:pt idx="53">
                  <c:v>-0.68272742647837958</c:v>
                </c:pt>
                <c:pt idx="54">
                  <c:v>2.2205291499278701</c:v>
                </c:pt>
                <c:pt idx="55">
                  <c:v>9.2817759370341548</c:v>
                </c:pt>
                <c:pt idx="56">
                  <c:v>-0.67369510206020777</c:v>
                </c:pt>
                <c:pt idx="57">
                  <c:v>-0.60293988290214884</c:v>
                </c:pt>
                <c:pt idx="58">
                  <c:v>-0.62869003352096797</c:v>
                </c:pt>
                <c:pt idx="59">
                  <c:v>3.6183580989903703</c:v>
                </c:pt>
                <c:pt idx="60">
                  <c:v>7.7280535951304898</c:v>
                </c:pt>
                <c:pt idx="61">
                  <c:v>-4.1573307197637348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60544"/>
        <c:axId val="133289024"/>
      </c:scatterChart>
      <c:valAx>
        <c:axId val="1974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289024"/>
        <c:crosses val="autoZero"/>
        <c:crossBetween val="midCat"/>
      </c:valAx>
      <c:valAx>
        <c:axId val="13328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6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Paklaid</a:t>
            </a:r>
            <a:r>
              <a:rPr lang="lt-LT"/>
              <a:t>ų</a:t>
            </a:r>
            <a:r>
              <a:rPr lang="en-US"/>
              <a:t> kvadratai-S</a:t>
            </a:r>
            <a:r>
              <a:rPr lang="lt-LT"/>
              <a:t>Ū</a:t>
            </a:r>
            <a:r>
              <a:rPr lang="en-US"/>
              <a:t> apskai</a:t>
            </a:r>
            <a:r>
              <a:rPr lang="lt-LT"/>
              <a:t>č</a:t>
            </a:r>
            <a:r>
              <a:rPr lang="en-US"/>
              <a:t>iuota reik</a:t>
            </a:r>
            <a:r>
              <a:rPr lang="lt-LT"/>
              <a:t>š</a:t>
            </a:r>
            <a:r>
              <a:rPr lang="en-US"/>
              <a:t>m</a:t>
            </a:r>
            <a:r>
              <a:rPr lang="lt-LT"/>
              <a:t>ė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Paklaid7 kvadratai-S8 apskai2iuota reik6m4</c:v>
          </c:tx>
          <c:spPr>
            <a:ln w="28575">
              <a:noFill/>
            </a:ln>
          </c:spPr>
          <c:xVal>
            <c:numRef>
              <c:f>Heteroskedastiškumas!$L$5:$L$66</c:f>
              <c:numCache>
                <c:formatCode>General</c:formatCode>
                <c:ptCount val="62"/>
                <c:pt idx="0">
                  <c:v>169.85043239272434</c:v>
                </c:pt>
                <c:pt idx="1">
                  <c:v>167.33976935272977</c:v>
                </c:pt>
                <c:pt idx="2">
                  <c:v>165.66599399273343</c:v>
                </c:pt>
                <c:pt idx="3">
                  <c:v>166.08443783273253</c:v>
                </c:pt>
                <c:pt idx="4">
                  <c:v>169.01354471272617</c:v>
                </c:pt>
                <c:pt idx="5">
                  <c:v>169.43198855272527</c:v>
                </c:pt>
                <c:pt idx="6">
                  <c:v>167.75821319272887</c:v>
                </c:pt>
                <c:pt idx="7">
                  <c:v>183.71591415111195</c:v>
                </c:pt>
                <c:pt idx="8">
                  <c:v>182.0421387911156</c:v>
                </c:pt>
                <c:pt idx="9">
                  <c:v>182.87902647111375</c:v>
                </c:pt>
                <c:pt idx="10">
                  <c:v>168.59510087272707</c:v>
                </c:pt>
                <c:pt idx="11">
                  <c:v>168.59510087272707</c:v>
                </c:pt>
                <c:pt idx="12">
                  <c:v>166.5028816727316</c:v>
                </c:pt>
                <c:pt idx="13">
                  <c:v>167.75821319272887</c:v>
                </c:pt>
                <c:pt idx="14">
                  <c:v>163.57377479273794</c:v>
                </c:pt>
                <c:pt idx="15">
                  <c:v>168.59510087272707</c:v>
                </c:pt>
                <c:pt idx="16">
                  <c:v>166.92132551273068</c:v>
                </c:pt>
                <c:pt idx="17">
                  <c:v>167.75821319272887</c:v>
                </c:pt>
                <c:pt idx="18">
                  <c:v>174.03487079271525</c:v>
                </c:pt>
                <c:pt idx="19">
                  <c:v>169.43198855272527</c:v>
                </c:pt>
                <c:pt idx="20">
                  <c:v>171.94265159271981</c:v>
                </c:pt>
                <c:pt idx="21">
                  <c:v>166.92132551273068</c:v>
                </c:pt>
                <c:pt idx="22">
                  <c:v>165.24755015273433</c:v>
                </c:pt>
                <c:pt idx="23">
                  <c:v>170.68732007272251</c:v>
                </c:pt>
                <c:pt idx="24">
                  <c:v>168.59510087272707</c:v>
                </c:pt>
                <c:pt idx="25">
                  <c:v>171.94265159271981</c:v>
                </c:pt>
                <c:pt idx="26">
                  <c:v>169.43198855272527</c:v>
                </c:pt>
                <c:pt idx="27">
                  <c:v>165.66599399273343</c:v>
                </c:pt>
                <c:pt idx="28">
                  <c:v>184.97124567110924</c:v>
                </c:pt>
                <c:pt idx="29">
                  <c:v>169.01354471272617</c:v>
                </c:pt>
                <c:pt idx="30">
                  <c:v>169.85043239272434</c:v>
                </c:pt>
                <c:pt idx="31">
                  <c:v>168.59510087272707</c:v>
                </c:pt>
                <c:pt idx="32">
                  <c:v>173.19798311271708</c:v>
                </c:pt>
                <c:pt idx="33">
                  <c:v>181.62369495111651</c:v>
                </c:pt>
                <c:pt idx="34">
                  <c:v>184.97124567110924</c:v>
                </c:pt>
                <c:pt idx="35">
                  <c:v>180.78680727111831</c:v>
                </c:pt>
                <c:pt idx="36">
                  <c:v>182.87902647111375</c:v>
                </c:pt>
                <c:pt idx="37">
                  <c:v>181.62369495111651</c:v>
                </c:pt>
                <c:pt idx="38">
                  <c:v>181.62369495111651</c:v>
                </c:pt>
                <c:pt idx="39">
                  <c:v>191.24790327109562</c:v>
                </c:pt>
                <c:pt idx="40">
                  <c:v>186.64502103110559</c:v>
                </c:pt>
                <c:pt idx="41">
                  <c:v>167.75821319272887</c:v>
                </c:pt>
                <c:pt idx="42">
                  <c:v>169.85043239272434</c:v>
                </c:pt>
                <c:pt idx="43">
                  <c:v>169.85043239272434</c:v>
                </c:pt>
                <c:pt idx="44">
                  <c:v>169.01354471272617</c:v>
                </c:pt>
                <c:pt idx="45">
                  <c:v>165.66599399273343</c:v>
                </c:pt>
                <c:pt idx="46">
                  <c:v>187.06346487110469</c:v>
                </c:pt>
                <c:pt idx="47">
                  <c:v>184.55280183111014</c:v>
                </c:pt>
                <c:pt idx="48">
                  <c:v>183.71591415111195</c:v>
                </c:pt>
                <c:pt idx="49">
                  <c:v>185.38968951110834</c:v>
                </c:pt>
                <c:pt idx="50">
                  <c:v>167.33976935272977</c:v>
                </c:pt>
                <c:pt idx="51">
                  <c:v>169.01354471272617</c:v>
                </c:pt>
                <c:pt idx="52">
                  <c:v>186.64502103110559</c:v>
                </c:pt>
                <c:pt idx="53">
                  <c:v>165.66599399273343</c:v>
                </c:pt>
                <c:pt idx="54">
                  <c:v>170.68732007272251</c:v>
                </c:pt>
                <c:pt idx="55">
                  <c:v>167.75821319272887</c:v>
                </c:pt>
                <c:pt idx="56">
                  <c:v>170.68732007272251</c:v>
                </c:pt>
                <c:pt idx="57">
                  <c:v>168.59510087272707</c:v>
                </c:pt>
                <c:pt idx="58">
                  <c:v>169.43198855272527</c:v>
                </c:pt>
                <c:pt idx="59">
                  <c:v>167.33976935272977</c:v>
                </c:pt>
                <c:pt idx="60">
                  <c:v>181.62369495111651</c:v>
                </c:pt>
                <c:pt idx="61">
                  <c:v>167.33976935272977</c:v>
                </c:pt>
              </c:numCache>
            </c:numRef>
          </c:xVal>
          <c:yVal>
            <c:numRef>
              <c:f>Heteroskedastiškumas!$N$5:$N$66</c:f>
              <c:numCache>
                <c:formatCode>General</c:formatCode>
                <c:ptCount val="62"/>
                <c:pt idx="0">
                  <c:v>1.3215056836974783</c:v>
                </c:pt>
                <c:pt idx="1">
                  <c:v>0.43590450759486066</c:v>
                </c:pt>
                <c:pt idx="2">
                  <c:v>13.439511954757622</c:v>
                </c:pt>
                <c:pt idx="3">
                  <c:v>25.851508074921899</c:v>
                </c:pt>
                <c:pt idx="4">
                  <c:v>64.216898862861598</c:v>
                </c:pt>
                <c:pt idx="5">
                  <c:v>20.866728582432952</c:v>
                </c:pt>
                <c:pt idx="6">
                  <c:v>60.189871943832351</c:v>
                </c:pt>
                <c:pt idx="7">
                  <c:v>1.6488764673145548</c:v>
                </c:pt>
                <c:pt idx="8">
                  <c:v>1.7756777166845563E-3</c:v>
                </c:pt>
                <c:pt idx="9">
                  <c:v>78.83711107473863</c:v>
                </c:pt>
                <c:pt idx="10">
                  <c:v>0.16394330326637774</c:v>
                </c:pt>
                <c:pt idx="11">
                  <c:v>1.9737415578122313</c:v>
                </c:pt>
                <c:pt idx="12">
                  <c:v>12.229836594916502</c:v>
                </c:pt>
                <c:pt idx="13">
                  <c:v>17.99275531833937</c:v>
                </c:pt>
                <c:pt idx="14">
                  <c:v>5.8865687563538458</c:v>
                </c:pt>
                <c:pt idx="15">
                  <c:v>0.35414504872052421</c:v>
                </c:pt>
                <c:pt idx="16">
                  <c:v>3.6914917258697919</c:v>
                </c:pt>
                <c:pt idx="17">
                  <c:v>22.640592787459106</c:v>
                </c:pt>
                <c:pt idx="18">
                  <c:v>8.7919912158930718</c:v>
                </c:pt>
                <c:pt idx="19">
                  <c:v>43.138774371531866</c:v>
                </c:pt>
                <c:pt idx="20">
                  <c:v>3.2888398175742661E-3</c:v>
                </c:pt>
                <c:pt idx="21">
                  <c:v>25.792934547640339</c:v>
                </c:pt>
                <c:pt idx="22">
                  <c:v>6.1281078118792097E-2</c:v>
                </c:pt>
                <c:pt idx="23">
                  <c:v>2.84704902781231</c:v>
                </c:pt>
                <c:pt idx="24">
                  <c:v>19.403136321449793</c:v>
                </c:pt>
                <c:pt idx="25">
                  <c:v>3.2888398175742661E-3</c:v>
                </c:pt>
                <c:pt idx="26">
                  <c:v>2.4586598987845862</c:v>
                </c:pt>
                <c:pt idx="27">
                  <c:v>1.7795720274232867</c:v>
                </c:pt>
                <c:pt idx="28">
                  <c:v>3.8858094958669351</c:v>
                </c:pt>
                <c:pt idx="29">
                  <c:v>16.108541161052216</c:v>
                </c:pt>
                <c:pt idx="30">
                  <c:v>8.124964825492226</c:v>
                </c:pt>
                <c:pt idx="31">
                  <c:v>73.875759012353697</c:v>
                </c:pt>
                <c:pt idx="32">
                  <c:v>17.623062214657807</c:v>
                </c:pt>
                <c:pt idx="33">
                  <c:v>2.6363852942812298</c:v>
                </c:pt>
                <c:pt idx="34">
                  <c:v>15.770792180303912</c:v>
                </c:pt>
                <c:pt idx="35">
                  <c:v>3.1926802241212475</c:v>
                </c:pt>
                <c:pt idx="36">
                  <c:v>9.7404757680087126</c:v>
                </c:pt>
                <c:pt idx="37">
                  <c:v>54.409876174184141</c:v>
                </c:pt>
                <c:pt idx="38">
                  <c:v>2.6363852942812298</c:v>
                </c:pt>
                <c:pt idx="39">
                  <c:v>14.078229863054924</c:v>
                </c:pt>
                <c:pt idx="40">
                  <c:v>0.12601006835734169</c:v>
                </c:pt>
                <c:pt idx="41">
                  <c:v>126.37777062013514</c:v>
                </c:pt>
                <c:pt idx="42">
                  <c:v>0.72323525459485172</c:v>
                </c:pt>
                <c:pt idx="43">
                  <c:v>1.3215056836974783</c:v>
                </c:pt>
                <c:pt idx="44">
                  <c:v>24.864736331981106</c:v>
                </c:pt>
                <c:pt idx="45">
                  <c:v>21.771499940224487</c:v>
                </c:pt>
                <c:pt idx="46">
                  <c:v>4.0277898643342833E-3</c:v>
                </c:pt>
                <c:pt idx="47">
                  <c:v>5.9887788778178601</c:v>
                </c:pt>
                <c:pt idx="48">
                  <c:v>22.239846280657904</c:v>
                </c:pt>
                <c:pt idx="49">
                  <c:v>0.15185791506786003</c:v>
                </c:pt>
                <c:pt idx="50">
                  <c:v>13.397288391216213</c:v>
                </c:pt>
                <c:pt idx="51">
                  <c:v>144.32525656467098</c:v>
                </c:pt>
                <c:pt idx="52">
                  <c:v>0.4160521305685127</c:v>
                </c:pt>
                <c:pt idx="53">
                  <c:v>0.44354799835702069</c:v>
                </c:pt>
                <c:pt idx="54">
                  <c:v>5.3484884460321984</c:v>
                </c:pt>
                <c:pt idx="55">
                  <c:v>85.410623391050635</c:v>
                </c:pt>
                <c:pt idx="56">
                  <c:v>0.47240888236728185</c:v>
                </c:pt>
                <c:pt idx="57">
                  <c:v>0.35414504872052421</c:v>
                </c:pt>
                <c:pt idx="58">
                  <c:v>0.18661410968567532</c:v>
                </c:pt>
                <c:pt idx="59">
                  <c:v>13.397288391216213</c:v>
                </c:pt>
                <c:pt idx="60">
                  <c:v>54.409876174184141</c:v>
                </c:pt>
                <c:pt idx="61">
                  <c:v>11.154059329433059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1104"/>
        <c:axId val="156908288"/>
      </c:scatterChart>
      <c:valAx>
        <c:axId val="1569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908288"/>
        <c:crosses val="autoZero"/>
        <c:crossBetween val="midCat"/>
      </c:valAx>
      <c:valAx>
        <c:axId val="15690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951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 Duomenys'!$N$3:$N$64</c:f>
              <c:numCache>
                <c:formatCode>General</c:formatCode>
                <c:ptCount val="62"/>
                <c:pt idx="0">
                  <c:v>177</c:v>
                </c:pt>
                <c:pt idx="1">
                  <c:v>175</c:v>
                </c:pt>
                <c:pt idx="2">
                  <c:v>175</c:v>
                </c:pt>
                <c:pt idx="3">
                  <c:v>185</c:v>
                </c:pt>
                <c:pt idx="4">
                  <c:v>164</c:v>
                </c:pt>
                <c:pt idx="5">
                  <c:v>191</c:v>
                </c:pt>
                <c:pt idx="6">
                  <c:v>185</c:v>
                </c:pt>
                <c:pt idx="7">
                  <c:v>182</c:v>
                </c:pt>
                <c:pt idx="8">
                  <c:v>181</c:v>
                </c:pt>
                <c:pt idx="9">
                  <c:v>174</c:v>
                </c:pt>
                <c:pt idx="10">
                  <c:v>173</c:v>
                </c:pt>
                <c:pt idx="11">
                  <c:v>174</c:v>
                </c:pt>
                <c:pt idx="12">
                  <c:v>176</c:v>
                </c:pt>
                <c:pt idx="13">
                  <c:v>190</c:v>
                </c:pt>
                <c:pt idx="14">
                  <c:v>181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181</c:v>
                </c:pt>
                <c:pt idx="19">
                  <c:v>180</c:v>
                </c:pt>
                <c:pt idx="20">
                  <c:v>195</c:v>
                </c:pt>
                <c:pt idx="21">
                  <c:v>185</c:v>
                </c:pt>
                <c:pt idx="22">
                  <c:v>188</c:v>
                </c:pt>
                <c:pt idx="23">
                  <c:v>184</c:v>
                </c:pt>
                <c:pt idx="24">
                  <c:v>175</c:v>
                </c:pt>
                <c:pt idx="25">
                  <c:v>180</c:v>
                </c:pt>
                <c:pt idx="26">
                  <c:v>180</c:v>
                </c:pt>
                <c:pt idx="27">
                  <c:v>175</c:v>
                </c:pt>
                <c:pt idx="28">
                  <c:v>181</c:v>
                </c:pt>
                <c:pt idx="29">
                  <c:v>186</c:v>
                </c:pt>
                <c:pt idx="30">
                  <c:v>180</c:v>
                </c:pt>
                <c:pt idx="31">
                  <c:v>185</c:v>
                </c:pt>
                <c:pt idx="32">
                  <c:v>189</c:v>
                </c:pt>
                <c:pt idx="33">
                  <c:v>189</c:v>
                </c:pt>
                <c:pt idx="34">
                  <c:v>186</c:v>
                </c:pt>
                <c:pt idx="35">
                  <c:v>176</c:v>
                </c:pt>
                <c:pt idx="36">
                  <c:v>182</c:v>
                </c:pt>
                <c:pt idx="37">
                  <c:v>180</c:v>
                </c:pt>
                <c:pt idx="38">
                  <c:v>182</c:v>
                </c:pt>
                <c:pt idx="39">
                  <c:v>195</c:v>
                </c:pt>
                <c:pt idx="40">
                  <c:v>179</c:v>
                </c:pt>
                <c:pt idx="41">
                  <c:v>184</c:v>
                </c:pt>
                <c:pt idx="42">
                  <c:v>170</c:v>
                </c:pt>
                <c:pt idx="43">
                  <c:v>189</c:v>
                </c:pt>
                <c:pt idx="44">
                  <c:v>184</c:v>
                </c:pt>
                <c:pt idx="45">
                  <c:v>176</c:v>
                </c:pt>
                <c:pt idx="46">
                  <c:v>186</c:v>
                </c:pt>
                <c:pt idx="47">
                  <c:v>186</c:v>
                </c:pt>
                <c:pt idx="48">
                  <c:v>186</c:v>
                </c:pt>
                <c:pt idx="49">
                  <c:v>174</c:v>
                </c:pt>
                <c:pt idx="50">
                  <c:v>180</c:v>
                </c:pt>
                <c:pt idx="51">
                  <c:v>178</c:v>
                </c:pt>
                <c:pt idx="52">
                  <c:v>185</c:v>
                </c:pt>
                <c:pt idx="53">
                  <c:v>180</c:v>
                </c:pt>
                <c:pt idx="54">
                  <c:v>186</c:v>
                </c:pt>
                <c:pt idx="55">
                  <c:v>180</c:v>
                </c:pt>
                <c:pt idx="56">
                  <c:v>183</c:v>
                </c:pt>
                <c:pt idx="57">
                  <c:v>182</c:v>
                </c:pt>
                <c:pt idx="58">
                  <c:v>188</c:v>
                </c:pt>
                <c:pt idx="59">
                  <c:v>182</c:v>
                </c:pt>
                <c:pt idx="60">
                  <c:v>170</c:v>
                </c:pt>
                <c:pt idx="61">
                  <c:v>204</c:v>
                </c:pt>
              </c:numCache>
            </c:numRef>
          </c:xVal>
          <c:yVal>
            <c:numRef>
              <c:f>'SU MU TU VM'!$C$27:$C$88</c:f>
              <c:numCache>
                <c:formatCode>General</c:formatCode>
                <c:ptCount val="62"/>
                <c:pt idx="0">
                  <c:v>1.3520550485586114</c:v>
                </c:pt>
                <c:pt idx="1">
                  <c:v>0.86516817768486476</c:v>
                </c:pt>
                <c:pt idx="2">
                  <c:v>-3.5064345131251855</c:v>
                </c:pt>
                <c:pt idx="3">
                  <c:v>-5.2661196671290895</c:v>
                </c:pt>
                <c:pt idx="4">
                  <c:v>-7.3753847221281035</c:v>
                </c:pt>
                <c:pt idx="5">
                  <c:v>4.2655342184671099</c:v>
                </c:pt>
                <c:pt idx="6">
                  <c:v>-7.8945169763190677</c:v>
                </c:pt>
                <c:pt idx="7">
                  <c:v>1.2694539665953357</c:v>
                </c:pt>
                <c:pt idx="8">
                  <c:v>-6.6890141544035941E-2</c:v>
                </c:pt>
                <c:pt idx="9">
                  <c:v>-8.6342787174445164</c:v>
                </c:pt>
                <c:pt idx="10">
                  <c:v>0.71438736113361756</c:v>
                </c:pt>
                <c:pt idx="11">
                  <c:v>1.6791287784629958</c:v>
                </c:pt>
                <c:pt idx="12">
                  <c:v>3.6441082496091894</c:v>
                </c:pt>
                <c:pt idx="13">
                  <c:v>3.9291901103277382</c:v>
                </c:pt>
                <c:pt idx="14">
                  <c:v>2.3175106273384642</c:v>
                </c:pt>
                <c:pt idx="15">
                  <c:v>-0.53242271756084847</c:v>
                </c:pt>
                <c:pt idx="16">
                  <c:v>-1.9040254083708419</c:v>
                </c:pt>
                <c:pt idx="17">
                  <c:v>-4.7182240629658452</c:v>
                </c:pt>
                <c:pt idx="18">
                  <c:v>3.1400274449010794</c:v>
                </c:pt>
                <c:pt idx="19">
                  <c:v>6.6533786278441767</c:v>
                </c:pt>
                <c:pt idx="20">
                  <c:v>-0.31809607600044387</c:v>
                </c:pt>
                <c:pt idx="21">
                  <c:v>4.9196816782759356</c:v>
                </c:pt>
                <c:pt idx="22">
                  <c:v>-0.55769676054600836</c:v>
                </c:pt>
                <c:pt idx="23">
                  <c:v>-1.708953684730858</c:v>
                </c:pt>
                <c:pt idx="24">
                  <c:v>4.6438701957923456</c:v>
                </c:pt>
                <c:pt idx="25">
                  <c:v>0.21078266405919521</c:v>
                </c:pt>
                <c:pt idx="26">
                  <c:v>1.6533786278441767</c:v>
                </c:pt>
                <c:pt idx="27">
                  <c:v>1.4935654868748145</c:v>
                </c:pt>
                <c:pt idx="28">
                  <c:v>-1.9165854326265048</c:v>
                </c:pt>
                <c:pt idx="29">
                  <c:v>-4.1510735408821802</c:v>
                </c:pt>
                <c:pt idx="30">
                  <c:v>-2.7537206994533108</c:v>
                </c:pt>
                <c:pt idx="31">
                  <c:v>-8.708715630914071</c:v>
                </c:pt>
                <c:pt idx="32">
                  <c:v>-4.3278425618690335</c:v>
                </c:pt>
                <c:pt idx="33">
                  <c:v>-1.9418594756116647</c:v>
                </c:pt>
                <c:pt idx="34">
                  <c:v>-4.0928783459796989</c:v>
                </c:pt>
                <c:pt idx="35">
                  <c:v>-1.6692992462983511</c:v>
                </c:pt>
                <c:pt idx="36">
                  <c:v>3.083652621190339</c:v>
                </c:pt>
                <c:pt idx="37">
                  <c:v>7.3754677684241017</c:v>
                </c:pt>
                <c:pt idx="38">
                  <c:v>-1.6950493969171987</c:v>
                </c:pt>
                <c:pt idx="39">
                  <c:v>3.4833045005220811</c:v>
                </c:pt>
                <c:pt idx="40">
                  <c:v>0.52553442352481738</c:v>
                </c:pt>
                <c:pt idx="41">
                  <c:v>11.140741606351583</c:v>
                </c:pt>
                <c:pt idx="42">
                  <c:v>-0.40113487274692261</c:v>
                </c:pt>
                <c:pt idx="43">
                  <c:v>0.92895205651092283</c:v>
                </c:pt>
                <c:pt idx="44">
                  <c:v>4.9194436244590918</c:v>
                </c:pt>
                <c:pt idx="45">
                  <c:v>-4.5416930957958357</c:v>
                </c:pt>
                <c:pt idx="46">
                  <c:v>-0.1283749824671645</c:v>
                </c:pt>
                <c:pt idx="47">
                  <c:v>2.3142209813177885</c:v>
                </c:pt>
                <c:pt idx="48">
                  <c:v>-4.8715803640872082</c:v>
                </c:pt>
                <c:pt idx="49">
                  <c:v>-7.687468122949781E-2</c:v>
                </c:pt>
                <c:pt idx="50">
                  <c:v>3.6888752643316707</c:v>
                </c:pt>
                <c:pt idx="51">
                  <c:v>-11.869004879517064</c:v>
                </c:pt>
                <c:pt idx="52">
                  <c:v>-0.68601707249902688</c:v>
                </c:pt>
                <c:pt idx="53">
                  <c:v>-0.68272742647837958</c:v>
                </c:pt>
                <c:pt idx="54">
                  <c:v>2.2205291499278701</c:v>
                </c:pt>
                <c:pt idx="55">
                  <c:v>9.2817759370341548</c:v>
                </c:pt>
                <c:pt idx="56">
                  <c:v>-0.67369510206020777</c:v>
                </c:pt>
                <c:pt idx="57">
                  <c:v>-0.60293988290214884</c:v>
                </c:pt>
                <c:pt idx="58">
                  <c:v>-0.62869003352096797</c:v>
                </c:pt>
                <c:pt idx="59">
                  <c:v>3.6183580989903703</c:v>
                </c:pt>
                <c:pt idx="60">
                  <c:v>7.7280535951304898</c:v>
                </c:pt>
                <c:pt idx="61">
                  <c:v>-4.1573307197637348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63424"/>
        <c:axId val="197465152"/>
      </c:scatterChart>
      <c:valAx>
        <c:axId val="1974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65152"/>
        <c:crosses val="autoZero"/>
        <c:crossBetween val="midCat"/>
      </c:valAx>
      <c:valAx>
        <c:axId val="19746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6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V/M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'1 Duomenys'!$O$3:$O$64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xVal>
          <c:yVal>
            <c:numRef>
              <c:f>'SU MU TU VM'!$C$27:$C$88</c:f>
              <c:numCache>
                <c:formatCode>General</c:formatCode>
                <c:ptCount val="62"/>
                <c:pt idx="0">
                  <c:v>1.3520550485586114</c:v>
                </c:pt>
                <c:pt idx="1">
                  <c:v>0.86516817768486476</c:v>
                </c:pt>
                <c:pt idx="2">
                  <c:v>-3.5064345131251855</c:v>
                </c:pt>
                <c:pt idx="3">
                  <c:v>-5.2661196671290895</c:v>
                </c:pt>
                <c:pt idx="4">
                  <c:v>-7.3753847221281035</c:v>
                </c:pt>
                <c:pt idx="5">
                  <c:v>4.2655342184671099</c:v>
                </c:pt>
                <c:pt idx="6">
                  <c:v>-7.8945169763190677</c:v>
                </c:pt>
                <c:pt idx="7">
                  <c:v>1.2694539665953357</c:v>
                </c:pt>
                <c:pt idx="8">
                  <c:v>-6.6890141544035941E-2</c:v>
                </c:pt>
                <c:pt idx="9">
                  <c:v>-8.6342787174445164</c:v>
                </c:pt>
                <c:pt idx="10">
                  <c:v>0.71438736113361756</c:v>
                </c:pt>
                <c:pt idx="11">
                  <c:v>1.6791287784629958</c:v>
                </c:pt>
                <c:pt idx="12">
                  <c:v>3.6441082496091894</c:v>
                </c:pt>
                <c:pt idx="13">
                  <c:v>3.9291901103277382</c:v>
                </c:pt>
                <c:pt idx="14">
                  <c:v>2.3175106273384642</c:v>
                </c:pt>
                <c:pt idx="15">
                  <c:v>-0.53242271756084847</c:v>
                </c:pt>
                <c:pt idx="16">
                  <c:v>-1.9040254083708419</c:v>
                </c:pt>
                <c:pt idx="17">
                  <c:v>-4.7182240629658452</c:v>
                </c:pt>
                <c:pt idx="18">
                  <c:v>3.1400274449010794</c:v>
                </c:pt>
                <c:pt idx="19">
                  <c:v>6.6533786278441767</c:v>
                </c:pt>
                <c:pt idx="20">
                  <c:v>-0.31809607600044387</c:v>
                </c:pt>
                <c:pt idx="21">
                  <c:v>4.9196816782759356</c:v>
                </c:pt>
                <c:pt idx="22">
                  <c:v>-0.55769676054600836</c:v>
                </c:pt>
                <c:pt idx="23">
                  <c:v>-1.708953684730858</c:v>
                </c:pt>
                <c:pt idx="24">
                  <c:v>4.6438701957923456</c:v>
                </c:pt>
                <c:pt idx="25">
                  <c:v>0.21078266405919521</c:v>
                </c:pt>
                <c:pt idx="26">
                  <c:v>1.6533786278441767</c:v>
                </c:pt>
                <c:pt idx="27">
                  <c:v>1.4935654868748145</c:v>
                </c:pt>
                <c:pt idx="28">
                  <c:v>-1.9165854326265048</c:v>
                </c:pt>
                <c:pt idx="29">
                  <c:v>-4.1510735408821802</c:v>
                </c:pt>
                <c:pt idx="30">
                  <c:v>-2.7537206994533108</c:v>
                </c:pt>
                <c:pt idx="31">
                  <c:v>-8.708715630914071</c:v>
                </c:pt>
                <c:pt idx="32">
                  <c:v>-4.3278425618690335</c:v>
                </c:pt>
                <c:pt idx="33">
                  <c:v>-1.9418594756116647</c:v>
                </c:pt>
                <c:pt idx="34">
                  <c:v>-4.0928783459796989</c:v>
                </c:pt>
                <c:pt idx="35">
                  <c:v>-1.6692992462983511</c:v>
                </c:pt>
                <c:pt idx="36">
                  <c:v>3.083652621190339</c:v>
                </c:pt>
                <c:pt idx="37">
                  <c:v>7.3754677684241017</c:v>
                </c:pt>
                <c:pt idx="38">
                  <c:v>-1.6950493969171987</c:v>
                </c:pt>
                <c:pt idx="39">
                  <c:v>3.4833045005220811</c:v>
                </c:pt>
                <c:pt idx="40">
                  <c:v>0.52553442352481738</c:v>
                </c:pt>
                <c:pt idx="41">
                  <c:v>11.140741606351583</c:v>
                </c:pt>
                <c:pt idx="42">
                  <c:v>-0.40113487274692261</c:v>
                </c:pt>
                <c:pt idx="43">
                  <c:v>0.92895205651092283</c:v>
                </c:pt>
                <c:pt idx="44">
                  <c:v>4.9194436244590918</c:v>
                </c:pt>
                <c:pt idx="45">
                  <c:v>-4.5416930957958357</c:v>
                </c:pt>
                <c:pt idx="46">
                  <c:v>-0.1283749824671645</c:v>
                </c:pt>
                <c:pt idx="47">
                  <c:v>2.3142209813177885</c:v>
                </c:pt>
                <c:pt idx="48">
                  <c:v>-4.8715803640872082</c:v>
                </c:pt>
                <c:pt idx="49">
                  <c:v>-7.687468122949781E-2</c:v>
                </c:pt>
                <c:pt idx="50">
                  <c:v>3.6888752643316707</c:v>
                </c:pt>
                <c:pt idx="51">
                  <c:v>-11.869004879517064</c:v>
                </c:pt>
                <c:pt idx="52">
                  <c:v>-0.68601707249902688</c:v>
                </c:pt>
                <c:pt idx="53">
                  <c:v>-0.68272742647837958</c:v>
                </c:pt>
                <c:pt idx="54">
                  <c:v>2.2205291499278701</c:v>
                </c:pt>
                <c:pt idx="55">
                  <c:v>9.2817759370341548</c:v>
                </c:pt>
                <c:pt idx="56">
                  <c:v>-0.67369510206020777</c:v>
                </c:pt>
                <c:pt idx="57">
                  <c:v>-0.60293988290214884</c:v>
                </c:pt>
                <c:pt idx="58">
                  <c:v>-0.62869003352096797</c:v>
                </c:pt>
                <c:pt idx="59">
                  <c:v>3.6183580989903703</c:v>
                </c:pt>
                <c:pt idx="60">
                  <c:v>7.7280535951304898</c:v>
                </c:pt>
                <c:pt idx="61">
                  <c:v>-4.1573307197637348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66304"/>
        <c:axId val="197467456"/>
      </c:scatterChart>
      <c:valAx>
        <c:axId val="1974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V/M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67456"/>
        <c:crosses val="autoZero"/>
        <c:crossBetween val="midCat"/>
      </c:valAx>
      <c:valAx>
        <c:axId val="197467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66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Studentų ūgiai</c:v>
          </c:tx>
          <c:spPr>
            <a:ln w="28575">
              <a:noFill/>
            </a:ln>
          </c:spPr>
          <c:yVal>
            <c:numRef>
              <c:f>'1 Duomenys'!$L$3:$L$62</c:f>
              <c:numCache>
                <c:formatCode>General</c:formatCode>
                <c:ptCount val="60"/>
                <c:pt idx="0">
                  <c:v>171</c:v>
                </c:pt>
                <c:pt idx="1">
                  <c:v>168</c:v>
                </c:pt>
                <c:pt idx="2">
                  <c:v>162</c:v>
                </c:pt>
                <c:pt idx="3">
                  <c:v>161</c:v>
                </c:pt>
                <c:pt idx="4">
                  <c:v>161</c:v>
                </c:pt>
                <c:pt idx="5">
                  <c:v>174</c:v>
                </c:pt>
                <c:pt idx="6">
                  <c:v>160</c:v>
                </c:pt>
                <c:pt idx="7">
                  <c:v>185</c:v>
                </c:pt>
                <c:pt idx="8">
                  <c:v>182</c:v>
                </c:pt>
                <c:pt idx="9">
                  <c:v>174</c:v>
                </c:pt>
                <c:pt idx="10">
                  <c:v>169</c:v>
                </c:pt>
                <c:pt idx="11">
                  <c:v>170</c:v>
                </c:pt>
                <c:pt idx="12">
                  <c:v>170</c:v>
                </c:pt>
                <c:pt idx="13">
                  <c:v>172</c:v>
                </c:pt>
                <c:pt idx="14">
                  <c:v>166</c:v>
                </c:pt>
                <c:pt idx="15">
                  <c:v>168</c:v>
                </c:pt>
                <c:pt idx="16">
                  <c:v>165</c:v>
                </c:pt>
                <c:pt idx="17">
                  <c:v>163</c:v>
                </c:pt>
                <c:pt idx="18">
                  <c:v>177</c:v>
                </c:pt>
                <c:pt idx="19">
                  <c:v>176</c:v>
                </c:pt>
                <c:pt idx="20">
                  <c:v>172</c:v>
                </c:pt>
                <c:pt idx="21">
                  <c:v>172</c:v>
                </c:pt>
                <c:pt idx="22">
                  <c:v>165</c:v>
                </c:pt>
                <c:pt idx="23">
                  <c:v>169</c:v>
                </c:pt>
                <c:pt idx="24">
                  <c:v>173</c:v>
                </c:pt>
                <c:pt idx="25">
                  <c:v>172</c:v>
                </c:pt>
                <c:pt idx="26">
                  <c:v>171</c:v>
                </c:pt>
                <c:pt idx="27">
                  <c:v>167</c:v>
                </c:pt>
                <c:pt idx="28">
                  <c:v>183</c:v>
                </c:pt>
                <c:pt idx="29">
                  <c:v>165</c:v>
                </c:pt>
                <c:pt idx="30">
                  <c:v>167</c:v>
                </c:pt>
                <c:pt idx="31">
                  <c:v>160</c:v>
                </c:pt>
                <c:pt idx="32">
                  <c:v>169</c:v>
                </c:pt>
                <c:pt idx="33">
                  <c:v>180</c:v>
                </c:pt>
                <c:pt idx="34">
                  <c:v>181</c:v>
                </c:pt>
                <c:pt idx="35">
                  <c:v>179</c:v>
                </c:pt>
                <c:pt idx="36">
                  <c:v>186</c:v>
                </c:pt>
                <c:pt idx="37">
                  <c:v>189</c:v>
                </c:pt>
                <c:pt idx="38">
                  <c:v>180</c:v>
                </c:pt>
                <c:pt idx="39">
                  <c:v>195</c:v>
                </c:pt>
                <c:pt idx="40">
                  <c:v>187</c:v>
                </c:pt>
                <c:pt idx="41">
                  <c:v>179</c:v>
                </c:pt>
                <c:pt idx="42">
                  <c:v>169</c:v>
                </c:pt>
                <c:pt idx="43">
                  <c:v>171</c:v>
                </c:pt>
                <c:pt idx="44">
                  <c:v>174</c:v>
                </c:pt>
                <c:pt idx="45">
                  <c:v>161</c:v>
                </c:pt>
                <c:pt idx="46">
                  <c:v>187</c:v>
                </c:pt>
                <c:pt idx="47">
                  <c:v>187</c:v>
                </c:pt>
                <c:pt idx="48">
                  <c:v>179</c:v>
                </c:pt>
                <c:pt idx="49">
                  <c:v>185</c:v>
                </c:pt>
                <c:pt idx="50">
                  <c:v>171</c:v>
                </c:pt>
                <c:pt idx="51">
                  <c:v>157</c:v>
                </c:pt>
                <c:pt idx="52">
                  <c:v>186</c:v>
                </c:pt>
                <c:pt idx="53">
                  <c:v>165</c:v>
                </c:pt>
                <c:pt idx="54">
                  <c:v>173</c:v>
                </c:pt>
                <c:pt idx="55">
                  <c:v>177</c:v>
                </c:pt>
                <c:pt idx="56">
                  <c:v>170</c:v>
                </c:pt>
                <c:pt idx="57">
                  <c:v>168</c:v>
                </c:pt>
                <c:pt idx="58">
                  <c:v>169</c:v>
                </c:pt>
                <c:pt idx="59">
                  <c:v>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91264"/>
        <c:axId val="188291840"/>
      </c:scatterChart>
      <c:valAx>
        <c:axId val="18829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88291840"/>
        <c:crosses val="autoZero"/>
        <c:crossBetween val="midCat"/>
      </c:valAx>
      <c:valAx>
        <c:axId val="188291840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291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SŪ-TŪ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003412073490812"/>
                  <c:y val="-0.32654163021289007"/>
                </c:manualLayout>
              </c:layout>
              <c:numFmt formatCode="General" sourceLinked="0"/>
            </c:trendlineLbl>
          </c:trendline>
          <c:xVal>
            <c:numRef>
              <c:f>'1 Duomenys'!$N$3:$N$62</c:f>
              <c:numCache>
                <c:formatCode>General</c:formatCode>
                <c:ptCount val="60"/>
                <c:pt idx="0">
                  <c:v>177</c:v>
                </c:pt>
                <c:pt idx="1">
                  <c:v>175</c:v>
                </c:pt>
                <c:pt idx="2">
                  <c:v>175</c:v>
                </c:pt>
                <c:pt idx="3">
                  <c:v>185</c:v>
                </c:pt>
                <c:pt idx="4">
                  <c:v>164</c:v>
                </c:pt>
                <c:pt idx="5">
                  <c:v>191</c:v>
                </c:pt>
                <c:pt idx="6">
                  <c:v>185</c:v>
                </c:pt>
                <c:pt idx="7">
                  <c:v>182</c:v>
                </c:pt>
                <c:pt idx="8">
                  <c:v>181</c:v>
                </c:pt>
                <c:pt idx="9">
                  <c:v>174</c:v>
                </c:pt>
                <c:pt idx="10">
                  <c:v>173</c:v>
                </c:pt>
                <c:pt idx="11">
                  <c:v>174</c:v>
                </c:pt>
                <c:pt idx="12">
                  <c:v>176</c:v>
                </c:pt>
                <c:pt idx="13">
                  <c:v>190</c:v>
                </c:pt>
                <c:pt idx="14">
                  <c:v>181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181</c:v>
                </c:pt>
                <c:pt idx="19">
                  <c:v>180</c:v>
                </c:pt>
                <c:pt idx="20">
                  <c:v>195</c:v>
                </c:pt>
                <c:pt idx="21">
                  <c:v>185</c:v>
                </c:pt>
                <c:pt idx="22">
                  <c:v>188</c:v>
                </c:pt>
                <c:pt idx="23">
                  <c:v>184</c:v>
                </c:pt>
                <c:pt idx="24">
                  <c:v>175</c:v>
                </c:pt>
                <c:pt idx="25">
                  <c:v>180</c:v>
                </c:pt>
                <c:pt idx="26">
                  <c:v>180</c:v>
                </c:pt>
                <c:pt idx="27">
                  <c:v>175</c:v>
                </c:pt>
                <c:pt idx="28">
                  <c:v>181</c:v>
                </c:pt>
                <c:pt idx="29">
                  <c:v>186</c:v>
                </c:pt>
                <c:pt idx="30">
                  <c:v>180</c:v>
                </c:pt>
                <c:pt idx="31">
                  <c:v>185</c:v>
                </c:pt>
                <c:pt idx="32">
                  <c:v>189</c:v>
                </c:pt>
                <c:pt idx="33">
                  <c:v>189</c:v>
                </c:pt>
                <c:pt idx="34">
                  <c:v>186</c:v>
                </c:pt>
                <c:pt idx="35">
                  <c:v>176</c:v>
                </c:pt>
                <c:pt idx="36">
                  <c:v>182</c:v>
                </c:pt>
                <c:pt idx="37">
                  <c:v>180</c:v>
                </c:pt>
                <c:pt idx="38">
                  <c:v>182</c:v>
                </c:pt>
                <c:pt idx="39">
                  <c:v>195</c:v>
                </c:pt>
                <c:pt idx="40">
                  <c:v>179</c:v>
                </c:pt>
                <c:pt idx="41">
                  <c:v>184</c:v>
                </c:pt>
                <c:pt idx="42">
                  <c:v>170</c:v>
                </c:pt>
                <c:pt idx="43">
                  <c:v>189</c:v>
                </c:pt>
                <c:pt idx="44">
                  <c:v>184</c:v>
                </c:pt>
                <c:pt idx="45">
                  <c:v>176</c:v>
                </c:pt>
                <c:pt idx="46">
                  <c:v>186</c:v>
                </c:pt>
                <c:pt idx="47">
                  <c:v>186</c:v>
                </c:pt>
                <c:pt idx="48">
                  <c:v>186</c:v>
                </c:pt>
                <c:pt idx="49">
                  <c:v>174</c:v>
                </c:pt>
                <c:pt idx="50">
                  <c:v>180</c:v>
                </c:pt>
                <c:pt idx="51">
                  <c:v>178</c:v>
                </c:pt>
                <c:pt idx="52">
                  <c:v>185</c:v>
                </c:pt>
                <c:pt idx="53">
                  <c:v>180</c:v>
                </c:pt>
                <c:pt idx="54">
                  <c:v>186</c:v>
                </c:pt>
                <c:pt idx="55">
                  <c:v>180</c:v>
                </c:pt>
                <c:pt idx="56">
                  <c:v>183</c:v>
                </c:pt>
                <c:pt idx="57">
                  <c:v>182</c:v>
                </c:pt>
                <c:pt idx="58">
                  <c:v>188</c:v>
                </c:pt>
                <c:pt idx="59">
                  <c:v>182</c:v>
                </c:pt>
              </c:numCache>
            </c:numRef>
          </c:xVal>
          <c:yVal>
            <c:numRef>
              <c:f>'1 Duomenys'!$L$3:$L$62</c:f>
              <c:numCache>
                <c:formatCode>General</c:formatCode>
                <c:ptCount val="60"/>
                <c:pt idx="0">
                  <c:v>171</c:v>
                </c:pt>
                <c:pt idx="1">
                  <c:v>168</c:v>
                </c:pt>
                <c:pt idx="2">
                  <c:v>162</c:v>
                </c:pt>
                <c:pt idx="3">
                  <c:v>161</c:v>
                </c:pt>
                <c:pt idx="4">
                  <c:v>161</c:v>
                </c:pt>
                <c:pt idx="5">
                  <c:v>174</c:v>
                </c:pt>
                <c:pt idx="6">
                  <c:v>160</c:v>
                </c:pt>
                <c:pt idx="7">
                  <c:v>185</c:v>
                </c:pt>
                <c:pt idx="8">
                  <c:v>182</c:v>
                </c:pt>
                <c:pt idx="9">
                  <c:v>174</c:v>
                </c:pt>
                <c:pt idx="10">
                  <c:v>169</c:v>
                </c:pt>
                <c:pt idx="11">
                  <c:v>170</c:v>
                </c:pt>
                <c:pt idx="12">
                  <c:v>170</c:v>
                </c:pt>
                <c:pt idx="13">
                  <c:v>172</c:v>
                </c:pt>
                <c:pt idx="14">
                  <c:v>166</c:v>
                </c:pt>
                <c:pt idx="15">
                  <c:v>168</c:v>
                </c:pt>
                <c:pt idx="16">
                  <c:v>165</c:v>
                </c:pt>
                <c:pt idx="17">
                  <c:v>163</c:v>
                </c:pt>
                <c:pt idx="18">
                  <c:v>177</c:v>
                </c:pt>
                <c:pt idx="19">
                  <c:v>176</c:v>
                </c:pt>
                <c:pt idx="20">
                  <c:v>172</c:v>
                </c:pt>
                <c:pt idx="21">
                  <c:v>172</c:v>
                </c:pt>
                <c:pt idx="22">
                  <c:v>165</c:v>
                </c:pt>
                <c:pt idx="23">
                  <c:v>169</c:v>
                </c:pt>
                <c:pt idx="24">
                  <c:v>173</c:v>
                </c:pt>
                <c:pt idx="25">
                  <c:v>172</c:v>
                </c:pt>
                <c:pt idx="26">
                  <c:v>171</c:v>
                </c:pt>
                <c:pt idx="27">
                  <c:v>167</c:v>
                </c:pt>
                <c:pt idx="28">
                  <c:v>183</c:v>
                </c:pt>
                <c:pt idx="29">
                  <c:v>165</c:v>
                </c:pt>
                <c:pt idx="30">
                  <c:v>167</c:v>
                </c:pt>
                <c:pt idx="31">
                  <c:v>160</c:v>
                </c:pt>
                <c:pt idx="32">
                  <c:v>169</c:v>
                </c:pt>
                <c:pt idx="33">
                  <c:v>180</c:v>
                </c:pt>
                <c:pt idx="34">
                  <c:v>181</c:v>
                </c:pt>
                <c:pt idx="35">
                  <c:v>179</c:v>
                </c:pt>
                <c:pt idx="36">
                  <c:v>186</c:v>
                </c:pt>
                <c:pt idx="37">
                  <c:v>189</c:v>
                </c:pt>
                <c:pt idx="38">
                  <c:v>180</c:v>
                </c:pt>
                <c:pt idx="39">
                  <c:v>195</c:v>
                </c:pt>
                <c:pt idx="40">
                  <c:v>187</c:v>
                </c:pt>
                <c:pt idx="41">
                  <c:v>179</c:v>
                </c:pt>
                <c:pt idx="42">
                  <c:v>169</c:v>
                </c:pt>
                <c:pt idx="43">
                  <c:v>171</c:v>
                </c:pt>
                <c:pt idx="44">
                  <c:v>174</c:v>
                </c:pt>
                <c:pt idx="45">
                  <c:v>161</c:v>
                </c:pt>
                <c:pt idx="46">
                  <c:v>187</c:v>
                </c:pt>
                <c:pt idx="47">
                  <c:v>187</c:v>
                </c:pt>
                <c:pt idx="48">
                  <c:v>179</c:v>
                </c:pt>
                <c:pt idx="49">
                  <c:v>185</c:v>
                </c:pt>
                <c:pt idx="50">
                  <c:v>171</c:v>
                </c:pt>
                <c:pt idx="51">
                  <c:v>157</c:v>
                </c:pt>
                <c:pt idx="52">
                  <c:v>186</c:v>
                </c:pt>
                <c:pt idx="53">
                  <c:v>165</c:v>
                </c:pt>
                <c:pt idx="54">
                  <c:v>173</c:v>
                </c:pt>
                <c:pt idx="55">
                  <c:v>177</c:v>
                </c:pt>
                <c:pt idx="56">
                  <c:v>170</c:v>
                </c:pt>
                <c:pt idx="57">
                  <c:v>168</c:v>
                </c:pt>
                <c:pt idx="58">
                  <c:v>169</c:v>
                </c:pt>
                <c:pt idx="59">
                  <c:v>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25088"/>
        <c:axId val="137825664"/>
      </c:scatterChart>
      <c:valAx>
        <c:axId val="137825088"/>
        <c:scaling>
          <c:orientation val="minMax"/>
          <c:min val="140"/>
        </c:scaling>
        <c:delete val="0"/>
        <c:axPos val="b"/>
        <c:numFmt formatCode="General" sourceLinked="1"/>
        <c:majorTickMark val="out"/>
        <c:minorTickMark val="none"/>
        <c:tickLblPos val="nextTo"/>
        <c:crossAx val="137825664"/>
        <c:crosses val="autoZero"/>
        <c:crossBetween val="midCat"/>
      </c:valAx>
      <c:valAx>
        <c:axId val="137825664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25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9480351414406533"/>
          <c:w val="0.67791360454943128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SŪ-MŪ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6662182852143484"/>
                  <c:y val="-0.33669218431029457"/>
                </c:manualLayout>
              </c:layout>
              <c:numFmt formatCode="General" sourceLinked="0"/>
            </c:trendlineLbl>
          </c:trendline>
          <c:xVal>
            <c:numRef>
              <c:f>'1 Duomenys'!$D$3:$D$64</c:f>
              <c:numCache>
                <c:formatCode>General</c:formatCode>
                <c:ptCount val="62"/>
                <c:pt idx="0">
                  <c:v>170</c:v>
                </c:pt>
                <c:pt idx="1">
                  <c:v>164</c:v>
                </c:pt>
                <c:pt idx="2">
                  <c:v>160</c:v>
                </c:pt>
                <c:pt idx="3">
                  <c:v>161</c:v>
                </c:pt>
                <c:pt idx="4">
                  <c:v>168</c:v>
                </c:pt>
                <c:pt idx="5">
                  <c:v>169</c:v>
                </c:pt>
                <c:pt idx="6">
                  <c:v>165</c:v>
                </c:pt>
                <c:pt idx="7">
                  <c:v>165</c:v>
                </c:pt>
                <c:pt idx="8">
                  <c:v>161</c:v>
                </c:pt>
                <c:pt idx="9">
                  <c:v>163</c:v>
                </c:pt>
                <c:pt idx="10">
                  <c:v>167</c:v>
                </c:pt>
                <c:pt idx="11">
                  <c:v>167</c:v>
                </c:pt>
                <c:pt idx="12">
                  <c:v>162</c:v>
                </c:pt>
                <c:pt idx="13">
                  <c:v>165</c:v>
                </c:pt>
                <c:pt idx="14">
                  <c:v>155</c:v>
                </c:pt>
                <c:pt idx="15">
                  <c:v>167</c:v>
                </c:pt>
                <c:pt idx="16">
                  <c:v>163</c:v>
                </c:pt>
                <c:pt idx="17">
                  <c:v>165</c:v>
                </c:pt>
                <c:pt idx="18">
                  <c:v>180</c:v>
                </c:pt>
                <c:pt idx="19">
                  <c:v>169</c:v>
                </c:pt>
                <c:pt idx="20">
                  <c:v>175</c:v>
                </c:pt>
                <c:pt idx="21">
                  <c:v>163</c:v>
                </c:pt>
                <c:pt idx="22">
                  <c:v>159</c:v>
                </c:pt>
                <c:pt idx="23">
                  <c:v>172</c:v>
                </c:pt>
                <c:pt idx="24">
                  <c:v>167</c:v>
                </c:pt>
                <c:pt idx="25">
                  <c:v>175</c:v>
                </c:pt>
                <c:pt idx="26">
                  <c:v>169</c:v>
                </c:pt>
                <c:pt idx="27">
                  <c:v>160</c:v>
                </c:pt>
                <c:pt idx="28">
                  <c:v>168</c:v>
                </c:pt>
                <c:pt idx="29">
                  <c:v>168</c:v>
                </c:pt>
                <c:pt idx="30">
                  <c:v>170</c:v>
                </c:pt>
                <c:pt idx="31">
                  <c:v>167</c:v>
                </c:pt>
                <c:pt idx="32">
                  <c:v>178</c:v>
                </c:pt>
                <c:pt idx="33">
                  <c:v>160</c:v>
                </c:pt>
                <c:pt idx="34">
                  <c:v>168</c:v>
                </c:pt>
                <c:pt idx="35">
                  <c:v>158</c:v>
                </c:pt>
                <c:pt idx="36">
                  <c:v>160</c:v>
                </c:pt>
                <c:pt idx="37">
                  <c:v>163</c:v>
                </c:pt>
                <c:pt idx="38">
                  <c:v>170</c:v>
                </c:pt>
                <c:pt idx="39">
                  <c:v>160</c:v>
                </c:pt>
                <c:pt idx="40">
                  <c:v>183</c:v>
                </c:pt>
                <c:pt idx="41">
                  <c:v>172</c:v>
                </c:pt>
                <c:pt idx="42">
                  <c:v>165</c:v>
                </c:pt>
                <c:pt idx="43">
                  <c:v>164</c:v>
                </c:pt>
                <c:pt idx="44">
                  <c:v>170</c:v>
                </c:pt>
                <c:pt idx="45">
                  <c:v>170</c:v>
                </c:pt>
                <c:pt idx="46">
                  <c:v>168</c:v>
                </c:pt>
                <c:pt idx="47">
                  <c:v>160</c:v>
                </c:pt>
                <c:pt idx="48">
                  <c:v>173</c:v>
                </c:pt>
                <c:pt idx="49">
                  <c:v>167</c:v>
                </c:pt>
                <c:pt idx="50">
                  <c:v>165</c:v>
                </c:pt>
                <c:pt idx="51">
                  <c:v>169</c:v>
                </c:pt>
                <c:pt idx="52">
                  <c:v>164</c:v>
                </c:pt>
                <c:pt idx="53">
                  <c:v>168</c:v>
                </c:pt>
                <c:pt idx="54">
                  <c:v>172</c:v>
                </c:pt>
                <c:pt idx="55">
                  <c:v>160</c:v>
                </c:pt>
                <c:pt idx="56">
                  <c:v>172</c:v>
                </c:pt>
                <c:pt idx="57">
                  <c:v>165</c:v>
                </c:pt>
                <c:pt idx="58">
                  <c:v>172</c:v>
                </c:pt>
                <c:pt idx="59">
                  <c:v>167</c:v>
                </c:pt>
                <c:pt idx="60">
                  <c:v>169</c:v>
                </c:pt>
                <c:pt idx="61">
                  <c:v>164</c:v>
                </c:pt>
              </c:numCache>
            </c:numRef>
          </c:xVal>
          <c:yVal>
            <c:numRef>
              <c:f>'1 Duomenys'!$C$3:$C$64</c:f>
              <c:numCache>
                <c:formatCode>General</c:formatCode>
                <c:ptCount val="62"/>
                <c:pt idx="0">
                  <c:v>171</c:v>
                </c:pt>
                <c:pt idx="1">
                  <c:v>168</c:v>
                </c:pt>
                <c:pt idx="2">
                  <c:v>162</c:v>
                </c:pt>
                <c:pt idx="3">
                  <c:v>161</c:v>
                </c:pt>
                <c:pt idx="4">
                  <c:v>161</c:v>
                </c:pt>
                <c:pt idx="5">
                  <c:v>174</c:v>
                </c:pt>
                <c:pt idx="6">
                  <c:v>160</c:v>
                </c:pt>
                <c:pt idx="7">
                  <c:v>185</c:v>
                </c:pt>
                <c:pt idx="8">
                  <c:v>182</c:v>
                </c:pt>
                <c:pt idx="9">
                  <c:v>174</c:v>
                </c:pt>
                <c:pt idx="10">
                  <c:v>169</c:v>
                </c:pt>
                <c:pt idx="11">
                  <c:v>170</c:v>
                </c:pt>
                <c:pt idx="12">
                  <c:v>170</c:v>
                </c:pt>
                <c:pt idx="13">
                  <c:v>172</c:v>
                </c:pt>
                <c:pt idx="14">
                  <c:v>166</c:v>
                </c:pt>
                <c:pt idx="15">
                  <c:v>168</c:v>
                </c:pt>
                <c:pt idx="16">
                  <c:v>165</c:v>
                </c:pt>
                <c:pt idx="17">
                  <c:v>163</c:v>
                </c:pt>
                <c:pt idx="18">
                  <c:v>177</c:v>
                </c:pt>
                <c:pt idx="19">
                  <c:v>176</c:v>
                </c:pt>
                <c:pt idx="20">
                  <c:v>172</c:v>
                </c:pt>
                <c:pt idx="21">
                  <c:v>172</c:v>
                </c:pt>
                <c:pt idx="22">
                  <c:v>165</c:v>
                </c:pt>
                <c:pt idx="23">
                  <c:v>169</c:v>
                </c:pt>
                <c:pt idx="24">
                  <c:v>173</c:v>
                </c:pt>
                <c:pt idx="25">
                  <c:v>172</c:v>
                </c:pt>
                <c:pt idx="26">
                  <c:v>171</c:v>
                </c:pt>
                <c:pt idx="27">
                  <c:v>167</c:v>
                </c:pt>
                <c:pt idx="28">
                  <c:v>183</c:v>
                </c:pt>
                <c:pt idx="29">
                  <c:v>165</c:v>
                </c:pt>
                <c:pt idx="30">
                  <c:v>167</c:v>
                </c:pt>
                <c:pt idx="31">
                  <c:v>150</c:v>
                </c:pt>
                <c:pt idx="32">
                  <c:v>169</c:v>
                </c:pt>
                <c:pt idx="33">
                  <c:v>180</c:v>
                </c:pt>
                <c:pt idx="34">
                  <c:v>181</c:v>
                </c:pt>
                <c:pt idx="35">
                  <c:v>179</c:v>
                </c:pt>
                <c:pt idx="36">
                  <c:v>189</c:v>
                </c:pt>
                <c:pt idx="37">
                  <c:v>186</c:v>
                </c:pt>
                <c:pt idx="38">
                  <c:v>189</c:v>
                </c:pt>
                <c:pt idx="39">
                  <c:v>180</c:v>
                </c:pt>
                <c:pt idx="40">
                  <c:v>195</c:v>
                </c:pt>
                <c:pt idx="41">
                  <c:v>187</c:v>
                </c:pt>
                <c:pt idx="42">
                  <c:v>179</c:v>
                </c:pt>
                <c:pt idx="43">
                  <c:v>164</c:v>
                </c:pt>
                <c:pt idx="44">
                  <c:v>169</c:v>
                </c:pt>
                <c:pt idx="45">
                  <c:v>171</c:v>
                </c:pt>
                <c:pt idx="46">
                  <c:v>174</c:v>
                </c:pt>
                <c:pt idx="47">
                  <c:v>161</c:v>
                </c:pt>
                <c:pt idx="48">
                  <c:v>187</c:v>
                </c:pt>
                <c:pt idx="49">
                  <c:v>187</c:v>
                </c:pt>
                <c:pt idx="50">
                  <c:v>179</c:v>
                </c:pt>
                <c:pt idx="51">
                  <c:v>185</c:v>
                </c:pt>
                <c:pt idx="52">
                  <c:v>171</c:v>
                </c:pt>
                <c:pt idx="53">
                  <c:v>157</c:v>
                </c:pt>
                <c:pt idx="54">
                  <c:v>186</c:v>
                </c:pt>
                <c:pt idx="55">
                  <c:v>165</c:v>
                </c:pt>
                <c:pt idx="56">
                  <c:v>173</c:v>
                </c:pt>
                <c:pt idx="57">
                  <c:v>177</c:v>
                </c:pt>
                <c:pt idx="58">
                  <c:v>170</c:v>
                </c:pt>
                <c:pt idx="59">
                  <c:v>168</c:v>
                </c:pt>
                <c:pt idx="60">
                  <c:v>169</c:v>
                </c:pt>
                <c:pt idx="61">
                  <c:v>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27392"/>
        <c:axId val="137827968"/>
      </c:scatterChart>
      <c:valAx>
        <c:axId val="1378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27968"/>
        <c:crosses val="autoZero"/>
        <c:crossBetween val="midCat"/>
      </c:valAx>
      <c:valAx>
        <c:axId val="137827968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27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055856299212599"/>
          <c:y val="0.28575495227275693"/>
          <c:w val="0.57064003718285217"/>
          <c:h val="0.34716861884801714"/>
        </c:manualLayout>
      </c:layout>
      <c:barChart>
        <c:barDir val="col"/>
        <c:grouping val="clustered"/>
        <c:varyColors val="0"/>
        <c:ser>
          <c:idx val="0"/>
          <c:order val="0"/>
          <c:tx>
            <c:v>SŪ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 Duomenys'!$R$61:$R$73</c:f>
              <c:strCache>
                <c:ptCount val="13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  <c:pt idx="7">
                  <c:v>185</c:v>
                </c:pt>
                <c:pt idx="8">
                  <c:v>190</c:v>
                </c:pt>
                <c:pt idx="9">
                  <c:v>195</c:v>
                </c:pt>
                <c:pt idx="10">
                  <c:v>200</c:v>
                </c:pt>
                <c:pt idx="11">
                  <c:v>205</c:v>
                </c:pt>
                <c:pt idx="12">
                  <c:v>More</c:v>
                </c:pt>
              </c:strCache>
            </c:strRef>
          </c:cat>
          <c:val>
            <c:numRef>
              <c:f>'1 Duomenys'!$S$61:$S$73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38396160"/>
        <c:axId val="137829696"/>
      </c:barChart>
      <c:catAx>
        <c:axId val="1383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829696"/>
        <c:crosses val="autoZero"/>
        <c:auto val="1"/>
        <c:lblAlgn val="ctr"/>
        <c:lblOffset val="100"/>
        <c:noMultiLvlLbl val="0"/>
      </c:catAx>
      <c:valAx>
        <c:axId val="13782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39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2018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 Duomenys'!$R$61:$R$73</c:f>
              <c:strCache>
                <c:ptCount val="13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  <c:pt idx="7">
                  <c:v>185</c:v>
                </c:pt>
                <c:pt idx="8">
                  <c:v>190</c:v>
                </c:pt>
                <c:pt idx="9">
                  <c:v>195</c:v>
                </c:pt>
                <c:pt idx="10">
                  <c:v>200</c:v>
                </c:pt>
                <c:pt idx="11">
                  <c:v>205</c:v>
                </c:pt>
                <c:pt idx="12">
                  <c:v>More</c:v>
                </c:pt>
              </c:strCache>
            </c:strRef>
          </c:cat>
          <c:val>
            <c:numRef>
              <c:f>'1 Duomenys'!$S$61:$S$73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39350272"/>
        <c:axId val="138181952"/>
      </c:barChart>
      <c:catAx>
        <c:axId val="3935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Ūgiai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8181952"/>
        <c:crosses val="autoZero"/>
        <c:auto val="1"/>
        <c:lblAlgn val="ctr"/>
        <c:lblOffset val="100"/>
        <c:noMultiLvlLbl val="0"/>
      </c:catAx>
      <c:valAx>
        <c:axId val="13818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Dažniai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35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'SŪ MŪ VM'!$F$26:$F$87</c:f>
              <c:numCache>
                <c:formatCode>General</c:formatCode>
                <c:ptCount val="62"/>
                <c:pt idx="0">
                  <c:v>0.80645161290322576</c:v>
                </c:pt>
                <c:pt idx="1">
                  <c:v>2.419354838709677</c:v>
                </c:pt>
                <c:pt idx="2">
                  <c:v>4.032258064516129</c:v>
                </c:pt>
                <c:pt idx="3">
                  <c:v>5.6451612903225801</c:v>
                </c:pt>
                <c:pt idx="4">
                  <c:v>7.258064516129032</c:v>
                </c:pt>
                <c:pt idx="5">
                  <c:v>8.870967741935484</c:v>
                </c:pt>
                <c:pt idx="6">
                  <c:v>10.483870967741934</c:v>
                </c:pt>
                <c:pt idx="7">
                  <c:v>12.096774193548386</c:v>
                </c:pt>
                <c:pt idx="8">
                  <c:v>13.709677419354838</c:v>
                </c:pt>
                <c:pt idx="9">
                  <c:v>15.32258064516129</c:v>
                </c:pt>
                <c:pt idx="10">
                  <c:v>16.93548387096774</c:v>
                </c:pt>
                <c:pt idx="11">
                  <c:v>18.548387096774192</c:v>
                </c:pt>
                <c:pt idx="12">
                  <c:v>20.161290322580641</c:v>
                </c:pt>
                <c:pt idx="13">
                  <c:v>21.774193548387093</c:v>
                </c:pt>
                <c:pt idx="14">
                  <c:v>23.387096774193544</c:v>
                </c:pt>
                <c:pt idx="15">
                  <c:v>24.999999999999996</c:v>
                </c:pt>
                <c:pt idx="16">
                  <c:v>26.612903225806448</c:v>
                </c:pt>
                <c:pt idx="17">
                  <c:v>28.2258064516129</c:v>
                </c:pt>
                <c:pt idx="18">
                  <c:v>29.838709677419352</c:v>
                </c:pt>
                <c:pt idx="19">
                  <c:v>31.451612903225804</c:v>
                </c:pt>
                <c:pt idx="20">
                  <c:v>33.064516129032256</c:v>
                </c:pt>
                <c:pt idx="21">
                  <c:v>34.677419354838705</c:v>
                </c:pt>
                <c:pt idx="22">
                  <c:v>36.29032258064516</c:v>
                </c:pt>
                <c:pt idx="23">
                  <c:v>37.903225806451609</c:v>
                </c:pt>
                <c:pt idx="24">
                  <c:v>39.516129032258057</c:v>
                </c:pt>
                <c:pt idx="25">
                  <c:v>41.129032258064512</c:v>
                </c:pt>
                <c:pt idx="26">
                  <c:v>42.741935483870961</c:v>
                </c:pt>
                <c:pt idx="27">
                  <c:v>44.354838709677416</c:v>
                </c:pt>
                <c:pt idx="28">
                  <c:v>45.967741935483865</c:v>
                </c:pt>
                <c:pt idx="29">
                  <c:v>47.58064516129032</c:v>
                </c:pt>
                <c:pt idx="30">
                  <c:v>49.193548387096769</c:v>
                </c:pt>
                <c:pt idx="31">
                  <c:v>50.806451612903224</c:v>
                </c:pt>
                <c:pt idx="32">
                  <c:v>52.419354838709673</c:v>
                </c:pt>
                <c:pt idx="33">
                  <c:v>54.032258064516121</c:v>
                </c:pt>
                <c:pt idx="34">
                  <c:v>55.645161290322577</c:v>
                </c:pt>
                <c:pt idx="35">
                  <c:v>57.258064516129025</c:v>
                </c:pt>
                <c:pt idx="36">
                  <c:v>58.87096774193548</c:v>
                </c:pt>
                <c:pt idx="37">
                  <c:v>60.483870967741929</c:v>
                </c:pt>
                <c:pt idx="38">
                  <c:v>62.096774193548384</c:v>
                </c:pt>
                <c:pt idx="39">
                  <c:v>63.709677419354833</c:v>
                </c:pt>
                <c:pt idx="40">
                  <c:v>65.322580645161295</c:v>
                </c:pt>
                <c:pt idx="41">
                  <c:v>66.935483870967744</c:v>
                </c:pt>
                <c:pt idx="42">
                  <c:v>68.548387096774192</c:v>
                </c:pt>
                <c:pt idx="43">
                  <c:v>70.161290322580641</c:v>
                </c:pt>
                <c:pt idx="44">
                  <c:v>71.774193548387103</c:v>
                </c:pt>
                <c:pt idx="45">
                  <c:v>73.387096774193552</c:v>
                </c:pt>
                <c:pt idx="46">
                  <c:v>75</c:v>
                </c:pt>
                <c:pt idx="47">
                  <c:v>76.612903225806448</c:v>
                </c:pt>
                <c:pt idx="48">
                  <c:v>78.225806451612897</c:v>
                </c:pt>
                <c:pt idx="49">
                  <c:v>79.838709677419359</c:v>
                </c:pt>
                <c:pt idx="50">
                  <c:v>81.451612903225808</c:v>
                </c:pt>
                <c:pt idx="51">
                  <c:v>83.064516129032256</c:v>
                </c:pt>
                <c:pt idx="52">
                  <c:v>84.677419354838705</c:v>
                </c:pt>
                <c:pt idx="53">
                  <c:v>86.290322580645167</c:v>
                </c:pt>
                <c:pt idx="54">
                  <c:v>87.903225806451616</c:v>
                </c:pt>
                <c:pt idx="55">
                  <c:v>89.516129032258064</c:v>
                </c:pt>
                <c:pt idx="56">
                  <c:v>91.129032258064512</c:v>
                </c:pt>
                <c:pt idx="57">
                  <c:v>92.741935483870961</c:v>
                </c:pt>
                <c:pt idx="58">
                  <c:v>94.354838709677423</c:v>
                </c:pt>
                <c:pt idx="59">
                  <c:v>95.967741935483872</c:v>
                </c:pt>
                <c:pt idx="60">
                  <c:v>97.58064516129032</c:v>
                </c:pt>
                <c:pt idx="61">
                  <c:v>99.193548387096769</c:v>
                </c:pt>
              </c:numCache>
            </c:numRef>
          </c:xVal>
          <c:yVal>
            <c:numRef>
              <c:f>'SŪ MŪ VM'!$G$26:$G$87</c:f>
              <c:numCache>
                <c:formatCode>General</c:formatCode>
                <c:ptCount val="62"/>
                <c:pt idx="0">
                  <c:v>157</c:v>
                </c:pt>
                <c:pt idx="1">
                  <c:v>160</c:v>
                </c:pt>
                <c:pt idx="2">
                  <c:v>160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162</c:v>
                </c:pt>
                <c:pt idx="7">
                  <c:v>163</c:v>
                </c:pt>
                <c:pt idx="8">
                  <c:v>164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167</c:v>
                </c:pt>
                <c:pt idx="16">
                  <c:v>168</c:v>
                </c:pt>
                <c:pt idx="17">
                  <c:v>168</c:v>
                </c:pt>
                <c:pt idx="18">
                  <c:v>168</c:v>
                </c:pt>
                <c:pt idx="19">
                  <c:v>169</c:v>
                </c:pt>
                <c:pt idx="20">
                  <c:v>169</c:v>
                </c:pt>
                <c:pt idx="21">
                  <c:v>169</c:v>
                </c:pt>
                <c:pt idx="22">
                  <c:v>169</c:v>
                </c:pt>
                <c:pt idx="23">
                  <c:v>169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171</c:v>
                </c:pt>
                <c:pt idx="28">
                  <c:v>171</c:v>
                </c:pt>
                <c:pt idx="29">
                  <c:v>171</c:v>
                </c:pt>
                <c:pt idx="30">
                  <c:v>171</c:v>
                </c:pt>
                <c:pt idx="31">
                  <c:v>171</c:v>
                </c:pt>
                <c:pt idx="32">
                  <c:v>172</c:v>
                </c:pt>
                <c:pt idx="33">
                  <c:v>172</c:v>
                </c:pt>
                <c:pt idx="34">
                  <c:v>172</c:v>
                </c:pt>
                <c:pt idx="35">
                  <c:v>172</c:v>
                </c:pt>
                <c:pt idx="36">
                  <c:v>173</c:v>
                </c:pt>
                <c:pt idx="37">
                  <c:v>173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176</c:v>
                </c:pt>
                <c:pt idx="42">
                  <c:v>177</c:v>
                </c:pt>
                <c:pt idx="43">
                  <c:v>177</c:v>
                </c:pt>
                <c:pt idx="44">
                  <c:v>179</c:v>
                </c:pt>
                <c:pt idx="45">
                  <c:v>179</c:v>
                </c:pt>
                <c:pt idx="46">
                  <c:v>179</c:v>
                </c:pt>
                <c:pt idx="47">
                  <c:v>180</c:v>
                </c:pt>
                <c:pt idx="48">
                  <c:v>180</c:v>
                </c:pt>
                <c:pt idx="49">
                  <c:v>181</c:v>
                </c:pt>
                <c:pt idx="50">
                  <c:v>182</c:v>
                </c:pt>
                <c:pt idx="51">
                  <c:v>183</c:v>
                </c:pt>
                <c:pt idx="52">
                  <c:v>185</c:v>
                </c:pt>
                <c:pt idx="53">
                  <c:v>185</c:v>
                </c:pt>
                <c:pt idx="54">
                  <c:v>186</c:v>
                </c:pt>
                <c:pt idx="55">
                  <c:v>186</c:v>
                </c:pt>
                <c:pt idx="56">
                  <c:v>187</c:v>
                </c:pt>
                <c:pt idx="57">
                  <c:v>187</c:v>
                </c:pt>
                <c:pt idx="58">
                  <c:v>187</c:v>
                </c:pt>
                <c:pt idx="59">
                  <c:v>189</c:v>
                </c:pt>
                <c:pt idx="60">
                  <c:v>189</c:v>
                </c:pt>
                <c:pt idx="61">
                  <c:v>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6560"/>
        <c:axId val="156904256"/>
      </c:scatterChart>
      <c:valAx>
        <c:axId val="1569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904256"/>
        <c:crosses val="autoZero"/>
        <c:crossBetween val="midCat"/>
      </c:valAx>
      <c:valAx>
        <c:axId val="15690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906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180975</xdr:rowOff>
    </xdr:from>
    <xdr:to>
      <xdr:col>16</xdr:col>
      <xdr:colOff>238125</xdr:colOff>
      <xdr:row>12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4</xdr:row>
      <xdr:rowOff>180975</xdr:rowOff>
    </xdr:from>
    <xdr:to>
      <xdr:col>17</xdr:col>
      <xdr:colOff>238125</xdr:colOff>
      <xdr:row>14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0</xdr:row>
      <xdr:rowOff>176212</xdr:rowOff>
    </xdr:from>
    <xdr:to>
      <xdr:col>24</xdr:col>
      <xdr:colOff>247650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536863</xdr:colOff>
      <xdr:row>17</xdr:row>
      <xdr:rowOff>15153</xdr:rowOff>
    </xdr:from>
    <xdr:to>
      <xdr:col>32</xdr:col>
      <xdr:colOff>235527</xdr:colOff>
      <xdr:row>31</xdr:row>
      <xdr:rowOff>91353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552450</xdr:colOff>
      <xdr:row>17</xdr:row>
      <xdr:rowOff>4762</xdr:rowOff>
    </xdr:from>
    <xdr:to>
      <xdr:col>24</xdr:col>
      <xdr:colOff>247650</xdr:colOff>
      <xdr:row>31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123825</xdr:colOff>
      <xdr:row>1</xdr:row>
      <xdr:rowOff>152400</xdr:rowOff>
    </xdr:from>
    <xdr:to>
      <xdr:col>31</xdr:col>
      <xdr:colOff>123825</xdr:colOff>
      <xdr:row>14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278822</xdr:colOff>
      <xdr:row>59</xdr:row>
      <xdr:rowOff>140277</xdr:rowOff>
    </xdr:from>
    <xdr:to>
      <xdr:col>30</xdr:col>
      <xdr:colOff>278822</xdr:colOff>
      <xdr:row>72</xdr:row>
      <xdr:rowOff>138546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309871</xdr:colOff>
      <xdr:row>38</xdr:row>
      <xdr:rowOff>27459</xdr:rowOff>
    </xdr:from>
    <xdr:to>
      <xdr:col>31</xdr:col>
      <xdr:colOff>555420</xdr:colOff>
      <xdr:row>58</xdr:row>
      <xdr:rowOff>51952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17" sqref="L17"/>
    </sheetView>
  </sheetViews>
  <sheetFormatPr defaultRowHeight="15" x14ac:dyDescent="0.25"/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14">
        <v>0.25435014444075815</v>
      </c>
    </row>
    <row r="5" spans="1:9" x14ac:dyDescent="0.25">
      <c r="A5" s="14" t="s">
        <v>10</v>
      </c>
      <c r="B5" s="14">
        <v>6.4693995977034541E-2</v>
      </c>
    </row>
    <row r="6" spans="1:9" x14ac:dyDescent="0.25">
      <c r="A6" s="14" t="s">
        <v>11</v>
      </c>
      <c r="B6" s="14">
        <v>3.2988707705069606E-2</v>
      </c>
    </row>
    <row r="7" spans="1:9" x14ac:dyDescent="0.25">
      <c r="A7" s="14" t="s">
        <v>12</v>
      </c>
      <c r="B7" s="14">
        <v>8.8806752671683409</v>
      </c>
    </row>
    <row r="8" spans="1:9" ht="15.75" thickBot="1" x14ac:dyDescent="0.3">
      <c r="A8" s="15" t="s">
        <v>13</v>
      </c>
      <c r="B8" s="15">
        <v>62</v>
      </c>
    </row>
    <row r="10" spans="1:9" ht="15.75" thickBot="1" x14ac:dyDescent="0.3">
      <c r="A10" t="s">
        <v>14</v>
      </c>
    </row>
    <row r="11" spans="1:9" x14ac:dyDescent="0.25">
      <c r="A11" s="16"/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</row>
    <row r="12" spans="1:9" x14ac:dyDescent="0.25">
      <c r="A12" s="14" t="s">
        <v>15</v>
      </c>
      <c r="B12" s="14">
        <v>2</v>
      </c>
      <c r="C12" s="14">
        <v>321.8505430826508</v>
      </c>
      <c r="D12" s="14">
        <v>160.9252715413254</v>
      </c>
      <c r="E12" s="14">
        <v>2.0404796645309018</v>
      </c>
      <c r="F12" s="14">
        <v>0.13903841416871632</v>
      </c>
    </row>
    <row r="13" spans="1:9" x14ac:dyDescent="0.25">
      <c r="A13" s="14" t="s">
        <v>16</v>
      </c>
      <c r="B13" s="14">
        <v>59</v>
      </c>
      <c r="C13" s="14">
        <v>4653.1171988528331</v>
      </c>
      <c r="D13" s="14">
        <v>78.866393200895473</v>
      </c>
      <c r="E13" s="14"/>
      <c r="F13" s="14"/>
    </row>
    <row r="14" spans="1:9" ht="15.75" thickBot="1" x14ac:dyDescent="0.3">
      <c r="A14" s="15" t="s">
        <v>17</v>
      </c>
      <c r="B14" s="15">
        <v>61</v>
      </c>
      <c r="C14" s="15">
        <v>4974.9677419354839</v>
      </c>
      <c r="D14" s="15"/>
      <c r="E14" s="15"/>
      <c r="F14" s="15"/>
    </row>
    <row r="15" spans="1:9" ht="15.75" thickBot="1" x14ac:dyDescent="0.3"/>
    <row r="16" spans="1:9" s="26" customFormat="1" ht="30" x14ac:dyDescent="0.25">
      <c r="A16" s="25"/>
      <c r="B16" s="25" t="s">
        <v>24</v>
      </c>
      <c r="C16" s="25" t="s">
        <v>12</v>
      </c>
      <c r="D16" s="25" t="s">
        <v>25</v>
      </c>
      <c r="E16" s="25" t="s">
        <v>26</v>
      </c>
      <c r="F16" s="25" t="s">
        <v>27</v>
      </c>
      <c r="G16" s="25" t="s">
        <v>28</v>
      </c>
      <c r="H16" s="25" t="s">
        <v>29</v>
      </c>
      <c r="I16" s="25" t="s">
        <v>30</v>
      </c>
    </row>
    <row r="17" spans="1:9" x14ac:dyDescent="0.25">
      <c r="A17" s="14" t="s">
        <v>18</v>
      </c>
      <c r="B17" s="23">
        <v>112.01081849972505</v>
      </c>
      <c r="C17" s="23">
        <v>41.675081067566758</v>
      </c>
      <c r="D17" s="23">
        <v>2.687716871339128</v>
      </c>
      <c r="E17" s="23">
        <v>9.3343138579751028E-3</v>
      </c>
      <c r="F17" s="23">
        <v>28.619173902070045</v>
      </c>
      <c r="G17" s="23">
        <v>195.40246309738006</v>
      </c>
      <c r="H17" s="23">
        <v>28.619173902070045</v>
      </c>
      <c r="I17" s="23">
        <v>195.40246309738006</v>
      </c>
    </row>
    <row r="18" spans="1:9" x14ac:dyDescent="0.25">
      <c r="A18" s="14" t="s">
        <v>1</v>
      </c>
      <c r="B18" s="23">
        <v>0.43764858363323411</v>
      </c>
      <c r="C18" s="23">
        <v>0.21664897285074911</v>
      </c>
      <c r="D18" s="23">
        <v>2.0200815073087517</v>
      </c>
      <c r="E18" s="23">
        <v>4.7922970890224924E-2</v>
      </c>
      <c r="F18" s="23">
        <v>4.1349902913143111E-3</v>
      </c>
      <c r="G18" s="23">
        <v>0.87116217697515386</v>
      </c>
      <c r="H18" s="23">
        <v>4.1349902913143111E-3</v>
      </c>
      <c r="I18" s="23">
        <v>0.87116217697515386</v>
      </c>
    </row>
    <row r="19" spans="1:9" ht="15.75" thickBot="1" x14ac:dyDescent="0.3">
      <c r="A19" s="15" t="s">
        <v>2</v>
      </c>
      <c r="B19" s="24">
        <v>-6.6652045411363367E-2</v>
      </c>
      <c r="C19" s="24">
        <v>0.16344781107355338</v>
      </c>
      <c r="D19" s="24">
        <v>-0.40778793532676422</v>
      </c>
      <c r="E19" s="24">
        <v>0.68490537268311669</v>
      </c>
      <c r="F19" s="24">
        <v>-0.39371035992818826</v>
      </c>
      <c r="G19" s="24">
        <v>0.2604062691054615</v>
      </c>
      <c r="H19" s="24">
        <v>-0.39371035992818826</v>
      </c>
      <c r="I19" s="24">
        <v>0.2604062691054615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Y97"/>
  <sheetViews>
    <sheetView topLeftCell="N5" workbookViewId="0">
      <selection activeCell="AB25" sqref="AB25"/>
    </sheetView>
  </sheetViews>
  <sheetFormatPr defaultRowHeight="15" x14ac:dyDescent="0.25"/>
  <cols>
    <col min="11" max="12" width="9.140625" customWidth="1"/>
    <col min="13" max="13" width="15.28515625" customWidth="1"/>
    <col min="14" max="14" width="11.42578125" customWidth="1"/>
    <col min="15" max="15" width="12" bestFit="1" customWidth="1"/>
    <col min="17" max="17" width="23" customWidth="1"/>
  </cols>
  <sheetData>
    <row r="3" spans="4:23" x14ac:dyDescent="0.25">
      <c r="L3" s="30" t="s">
        <v>74</v>
      </c>
      <c r="M3" s="30"/>
      <c r="N3" s="30"/>
    </row>
    <row r="4" spans="4:23" ht="15.75" thickBot="1" x14ac:dyDescent="0.3">
      <c r="L4" s="44"/>
      <c r="M4" s="44"/>
      <c r="N4" s="44"/>
    </row>
    <row r="5" spans="4:23" ht="75.75" thickBot="1" x14ac:dyDescent="0.3">
      <c r="D5" s="11" t="s">
        <v>6</v>
      </c>
      <c r="E5" s="12" t="s">
        <v>0</v>
      </c>
      <c r="F5" s="12" t="s">
        <v>1</v>
      </c>
      <c r="G5" s="12" t="s">
        <v>2</v>
      </c>
      <c r="H5" s="13" t="s">
        <v>3</v>
      </c>
      <c r="I5" s="63" t="s">
        <v>76</v>
      </c>
      <c r="J5" s="63" t="s">
        <v>77</v>
      </c>
      <c r="L5" s="25" t="s">
        <v>51</v>
      </c>
      <c r="M5" s="25" t="s">
        <v>75</v>
      </c>
      <c r="N5" s="25" t="s">
        <v>76</v>
      </c>
      <c r="O5" s="25" t="s">
        <v>77</v>
      </c>
    </row>
    <row r="6" spans="4:23" x14ac:dyDescent="0.25">
      <c r="D6" s="8">
        <v>1</v>
      </c>
      <c r="E6" s="9">
        <v>171</v>
      </c>
      <c r="F6" s="9">
        <v>170</v>
      </c>
      <c r="G6" s="9">
        <v>177</v>
      </c>
      <c r="H6" s="10">
        <v>0</v>
      </c>
      <c r="I6" s="63">
        <v>28849.169383995424</v>
      </c>
      <c r="J6" s="63">
        <v>24010430163543.852</v>
      </c>
      <c r="L6" s="14">
        <v>1</v>
      </c>
      <c r="M6" s="14">
        <v>169.85043239272434</v>
      </c>
      <c r="N6" s="14">
        <f>M6^2</f>
        <v>28849.169383995424</v>
      </c>
      <c r="O6">
        <f>N6^3</f>
        <v>24010430163543.852</v>
      </c>
    </row>
    <row r="7" spans="4:23" x14ac:dyDescent="0.25">
      <c r="D7" s="3">
        <v>2</v>
      </c>
      <c r="E7" s="1">
        <v>168</v>
      </c>
      <c r="F7" s="1">
        <v>164</v>
      </c>
      <c r="G7" s="1">
        <v>175</v>
      </c>
      <c r="H7" s="4">
        <v>0</v>
      </c>
      <c r="I7" s="63">
        <v>28002.598407024798</v>
      </c>
      <c r="J7" s="63">
        <v>21958112020484.27</v>
      </c>
      <c r="L7" s="14">
        <v>2</v>
      </c>
      <c r="M7" s="14">
        <v>167.33976935272977</v>
      </c>
      <c r="N7" s="14">
        <f t="shared" ref="N7:N67" si="0">M7^2</f>
        <v>28002.598407024798</v>
      </c>
      <c r="O7">
        <f t="shared" ref="O7:O67" si="1">N7^3</f>
        <v>21958112020484.27</v>
      </c>
    </row>
    <row r="8" spans="4:23" x14ac:dyDescent="0.25">
      <c r="D8" s="3">
        <v>3</v>
      </c>
      <c r="E8" s="1">
        <v>162</v>
      </c>
      <c r="F8" s="1">
        <v>160</v>
      </c>
      <c r="G8" s="1">
        <v>175</v>
      </c>
      <c r="H8" s="4">
        <v>0</v>
      </c>
      <c r="I8" s="63">
        <v>27445.22156560039</v>
      </c>
      <c r="J8" s="63">
        <v>20672843818425.715</v>
      </c>
      <c r="L8" s="14">
        <v>3</v>
      </c>
      <c r="M8" s="14">
        <v>165.66599399273343</v>
      </c>
      <c r="N8" s="14">
        <f t="shared" si="0"/>
        <v>27445.22156560039</v>
      </c>
      <c r="O8">
        <f t="shared" si="1"/>
        <v>20672843818425.715</v>
      </c>
      <c r="Q8" t="s">
        <v>7</v>
      </c>
    </row>
    <row r="9" spans="4:23" ht="15.75" thickBot="1" x14ac:dyDescent="0.3">
      <c r="D9" s="3">
        <v>4</v>
      </c>
      <c r="E9" s="1">
        <v>161</v>
      </c>
      <c r="F9" s="1">
        <v>161</v>
      </c>
      <c r="G9" s="1">
        <v>185</v>
      </c>
      <c r="H9" s="4">
        <v>0</v>
      </c>
      <c r="I9" s="63">
        <v>27584.040490214797</v>
      </c>
      <c r="J9" s="63">
        <v>20988125137065.961</v>
      </c>
      <c r="L9" s="14">
        <v>4</v>
      </c>
      <c r="M9" s="14">
        <v>166.08443783273253</v>
      </c>
      <c r="N9" s="14">
        <f t="shared" si="0"/>
        <v>27584.040490214797</v>
      </c>
      <c r="O9">
        <f t="shared" si="1"/>
        <v>20988125137065.961</v>
      </c>
    </row>
    <row r="10" spans="4:23" x14ac:dyDescent="0.25">
      <c r="D10" s="3">
        <v>5</v>
      </c>
      <c r="E10" s="1">
        <v>161</v>
      </c>
      <c r="F10" s="28">
        <v>168</v>
      </c>
      <c r="G10" s="28">
        <v>164</v>
      </c>
      <c r="H10" s="4">
        <v>0</v>
      </c>
      <c r="I10" s="63">
        <v>28565.578296360691</v>
      </c>
      <c r="J10" s="63">
        <v>23309290889534.758</v>
      </c>
      <c r="L10" s="14">
        <v>5</v>
      </c>
      <c r="M10" s="14">
        <v>169.01354471272617</v>
      </c>
      <c r="N10" s="14">
        <f t="shared" si="0"/>
        <v>28565.578296360691</v>
      </c>
      <c r="O10">
        <f t="shared" si="1"/>
        <v>23309290889534.758</v>
      </c>
      <c r="Q10" s="17" t="s">
        <v>8</v>
      </c>
      <c r="R10" s="17"/>
    </row>
    <row r="11" spans="4:23" x14ac:dyDescent="0.25">
      <c r="D11" s="3">
        <v>6</v>
      </c>
      <c r="E11" s="1">
        <v>174</v>
      </c>
      <c r="F11" s="1">
        <v>169</v>
      </c>
      <c r="G11" s="1">
        <v>191</v>
      </c>
      <c r="H11" s="4">
        <v>0</v>
      </c>
      <c r="I11" s="63">
        <v>28707.198744930829</v>
      </c>
      <c r="J11" s="63">
        <v>23657696064877.328</v>
      </c>
      <c r="L11" s="14">
        <v>6</v>
      </c>
      <c r="M11" s="14">
        <v>169.43198855272527</v>
      </c>
      <c r="N11" s="14">
        <f t="shared" si="0"/>
        <v>28707.198744930829</v>
      </c>
      <c r="O11">
        <f t="shared" si="1"/>
        <v>23657696064877.328</v>
      </c>
      <c r="Q11" s="14" t="s">
        <v>9</v>
      </c>
      <c r="R11" s="14">
        <v>0.86372675514326203</v>
      </c>
      <c r="U11" t="s">
        <v>78</v>
      </c>
      <c r="W11">
        <f>((1190.99-Specifikacija!S20)/2)/((Specifikacija!S20/(62-5)))</f>
        <v>0.45345583510674714</v>
      </c>
    </row>
    <row r="12" spans="4:23" x14ac:dyDescent="0.25">
      <c r="D12" s="3">
        <v>7</v>
      </c>
      <c r="E12" s="1">
        <v>160</v>
      </c>
      <c r="F12" s="1">
        <v>165</v>
      </c>
      <c r="G12" s="1">
        <v>185</v>
      </c>
      <c r="H12" s="4">
        <v>0</v>
      </c>
      <c r="I12" s="63">
        <v>28142.818093617072</v>
      </c>
      <c r="J12" s="63">
        <v>22289624417909.742</v>
      </c>
      <c r="L12" s="14">
        <v>7</v>
      </c>
      <c r="M12" s="14">
        <v>167.75821319272887</v>
      </c>
      <c r="N12" s="14">
        <f t="shared" si="0"/>
        <v>28142.818093617072</v>
      </c>
      <c r="O12">
        <f t="shared" si="1"/>
        <v>22289624417909.742</v>
      </c>
      <c r="Q12" s="14" t="s">
        <v>10</v>
      </c>
      <c r="R12" s="14">
        <v>0.74602390755030845</v>
      </c>
    </row>
    <row r="13" spans="4:23" x14ac:dyDescent="0.25">
      <c r="D13" s="3">
        <v>8</v>
      </c>
      <c r="E13" s="1">
        <v>185</v>
      </c>
      <c r="F13" s="1">
        <v>165</v>
      </c>
      <c r="G13" s="1">
        <v>182</v>
      </c>
      <c r="H13" s="4">
        <v>1</v>
      </c>
      <c r="I13" s="63">
        <v>33751.537112378734</v>
      </c>
      <c r="J13" s="63">
        <v>38448612215435.172</v>
      </c>
      <c r="L13" s="14">
        <v>8</v>
      </c>
      <c r="M13" s="14">
        <v>183.71591415111195</v>
      </c>
      <c r="N13" s="14">
        <f t="shared" si="0"/>
        <v>33751.537112378734</v>
      </c>
      <c r="O13">
        <f t="shared" si="1"/>
        <v>38448612215435.172</v>
      </c>
      <c r="Q13" s="14" t="s">
        <v>11</v>
      </c>
      <c r="R13" s="14">
        <v>0.72334747072444316</v>
      </c>
      <c r="U13" t="s">
        <v>79</v>
      </c>
      <c r="W13">
        <f>_xlfn.F.INV.RT(0.05,2,57)</f>
        <v>3.158842719260647</v>
      </c>
    </row>
    <row r="14" spans="4:23" x14ac:dyDescent="0.25">
      <c r="D14" s="3">
        <v>9</v>
      </c>
      <c r="E14" s="1">
        <v>182</v>
      </c>
      <c r="F14" s="1">
        <v>161</v>
      </c>
      <c r="G14" s="1">
        <v>181</v>
      </c>
      <c r="H14" s="4">
        <v>1</v>
      </c>
      <c r="I14" s="63">
        <v>33139.3402956438</v>
      </c>
      <c r="J14" s="63">
        <v>36394149607341.203</v>
      </c>
      <c r="L14" s="14">
        <v>9</v>
      </c>
      <c r="M14" s="14">
        <v>182.0421387911156</v>
      </c>
      <c r="N14" s="14">
        <f t="shared" si="0"/>
        <v>33139.3402956438</v>
      </c>
      <c r="O14">
        <f t="shared" si="1"/>
        <v>36394149607341.203</v>
      </c>
      <c r="Q14" s="14" t="s">
        <v>12</v>
      </c>
      <c r="R14" s="14">
        <v>4.5754337366477085</v>
      </c>
    </row>
    <row r="15" spans="4:23" ht="15.75" thickBot="1" x14ac:dyDescent="0.3">
      <c r="D15" s="3">
        <v>10</v>
      </c>
      <c r="E15" s="1">
        <v>174</v>
      </c>
      <c r="F15" s="1">
        <v>163</v>
      </c>
      <c r="G15" s="1">
        <v>174</v>
      </c>
      <c r="H15" s="4">
        <v>1</v>
      </c>
      <c r="I15" s="63">
        <v>33444.73832302232</v>
      </c>
      <c r="J15" s="63">
        <v>37409629492495.07</v>
      </c>
      <c r="L15" s="14">
        <v>10</v>
      </c>
      <c r="M15" s="14">
        <v>182.87902647111375</v>
      </c>
      <c r="N15" s="14">
        <f t="shared" si="0"/>
        <v>33444.73832302232</v>
      </c>
      <c r="O15">
        <f t="shared" si="1"/>
        <v>37409629492495.07</v>
      </c>
      <c r="Q15" s="15" t="s">
        <v>13</v>
      </c>
      <c r="R15" s="15">
        <v>62</v>
      </c>
      <c r="U15" s="30" t="s">
        <v>80</v>
      </c>
      <c r="V15" s="30"/>
      <c r="W15" s="30"/>
    </row>
    <row r="16" spans="4:23" x14ac:dyDescent="0.25">
      <c r="D16" s="3">
        <v>11</v>
      </c>
      <c r="E16" s="1">
        <v>169</v>
      </c>
      <c r="F16" s="1">
        <v>167</v>
      </c>
      <c r="G16" s="1">
        <v>173</v>
      </c>
      <c r="H16" s="4">
        <v>0</v>
      </c>
      <c r="I16" s="63">
        <v>28424.308038285017</v>
      </c>
      <c r="J16" s="63">
        <v>22965172031478.43</v>
      </c>
      <c r="L16" s="14">
        <v>11</v>
      </c>
      <c r="M16" s="14">
        <v>168.59510087272707</v>
      </c>
      <c r="N16" s="14">
        <f t="shared" si="0"/>
        <v>28424.308038285017</v>
      </c>
      <c r="O16">
        <f t="shared" si="1"/>
        <v>22965172031478.43</v>
      </c>
    </row>
    <row r="17" spans="4:25" ht="15.75" thickBot="1" x14ac:dyDescent="0.3">
      <c r="D17" s="3">
        <v>12</v>
      </c>
      <c r="E17" s="1">
        <v>170</v>
      </c>
      <c r="F17" s="1">
        <v>167</v>
      </c>
      <c r="G17" s="1">
        <v>174</v>
      </c>
      <c r="H17" s="4">
        <v>0</v>
      </c>
      <c r="I17" s="63">
        <v>28424.308038285017</v>
      </c>
      <c r="J17" s="63">
        <v>22965172031478.43</v>
      </c>
      <c r="L17" s="14">
        <v>12</v>
      </c>
      <c r="M17" s="14">
        <v>168.59510087272707</v>
      </c>
      <c r="N17" s="14">
        <f t="shared" si="0"/>
        <v>28424.308038285017</v>
      </c>
      <c r="O17">
        <f t="shared" si="1"/>
        <v>22965172031478.43</v>
      </c>
      <c r="Q17" t="s">
        <v>14</v>
      </c>
    </row>
    <row r="18" spans="4:25" x14ac:dyDescent="0.25">
      <c r="D18" s="3">
        <v>13</v>
      </c>
      <c r="E18" s="1">
        <v>170</v>
      </c>
      <c r="F18" s="1">
        <v>162</v>
      </c>
      <c r="G18" s="1">
        <v>176</v>
      </c>
      <c r="H18" s="4">
        <v>0</v>
      </c>
      <c r="I18" s="63">
        <v>27723.209605323664</v>
      </c>
      <c r="J18" s="63">
        <v>21307403271497.324</v>
      </c>
      <c r="L18" s="14">
        <v>13</v>
      </c>
      <c r="M18" s="14">
        <v>166.5028816727316</v>
      </c>
      <c r="N18" s="14">
        <f t="shared" si="0"/>
        <v>27723.209605323664</v>
      </c>
      <c r="O18">
        <f t="shared" si="1"/>
        <v>21307403271497.324</v>
      </c>
      <c r="Q18" s="16"/>
      <c r="R18" s="16" t="s">
        <v>19</v>
      </c>
      <c r="S18" s="16" t="s">
        <v>20</v>
      </c>
      <c r="T18" s="16" t="s">
        <v>21</v>
      </c>
      <c r="U18" s="16" t="s">
        <v>22</v>
      </c>
      <c r="V18" s="16" t="s">
        <v>23</v>
      </c>
    </row>
    <row r="19" spans="4:25" x14ac:dyDescent="0.25">
      <c r="D19" s="3">
        <v>14</v>
      </c>
      <c r="E19" s="1">
        <v>172</v>
      </c>
      <c r="F19" s="1">
        <v>165</v>
      </c>
      <c r="G19" s="1">
        <v>190</v>
      </c>
      <c r="H19" s="4">
        <v>0</v>
      </c>
      <c r="I19" s="63">
        <v>28142.818093617072</v>
      </c>
      <c r="J19" s="63">
        <v>22289624417909.742</v>
      </c>
      <c r="L19" s="14">
        <v>14</v>
      </c>
      <c r="M19" s="14">
        <v>167.75821319272887</v>
      </c>
      <c r="N19" s="14">
        <f t="shared" si="0"/>
        <v>28142.818093617072</v>
      </c>
      <c r="O19">
        <f t="shared" si="1"/>
        <v>22289624417909.742</v>
      </c>
      <c r="Q19" s="14" t="s">
        <v>15</v>
      </c>
      <c r="R19" s="14">
        <v>5</v>
      </c>
      <c r="S19" s="14">
        <v>3443.5982266775441</v>
      </c>
      <c r="T19" s="14">
        <v>688.71964533550886</v>
      </c>
      <c r="U19" s="14">
        <v>32.898638938696706</v>
      </c>
      <c r="V19" s="14">
        <v>1.6844760065052176E-15</v>
      </c>
    </row>
    <row r="20" spans="4:25" x14ac:dyDescent="0.25">
      <c r="D20" s="3">
        <v>15</v>
      </c>
      <c r="E20" s="1">
        <v>166</v>
      </c>
      <c r="F20" s="1">
        <v>155</v>
      </c>
      <c r="G20" s="1">
        <v>181</v>
      </c>
      <c r="H20" s="4">
        <v>0</v>
      </c>
      <c r="I20" s="63">
        <v>26756.379799945349</v>
      </c>
      <c r="J20" s="63">
        <v>19154995578378.102</v>
      </c>
      <c r="L20" s="14">
        <v>15</v>
      </c>
      <c r="M20" s="14">
        <v>163.57377479273794</v>
      </c>
      <c r="N20" s="14">
        <f t="shared" si="0"/>
        <v>26756.379799945349</v>
      </c>
      <c r="O20">
        <f t="shared" si="1"/>
        <v>19154995578378.102</v>
      </c>
      <c r="Q20" s="14" t="s">
        <v>16</v>
      </c>
      <c r="R20" s="14">
        <v>56</v>
      </c>
      <c r="S20" s="14">
        <v>1172.3372571934246</v>
      </c>
      <c r="T20" s="14">
        <v>20.934593878454013</v>
      </c>
      <c r="U20" s="14"/>
      <c r="V20" s="14"/>
    </row>
    <row r="21" spans="4:25" ht="15.75" thickBot="1" x14ac:dyDescent="0.3">
      <c r="D21" s="3">
        <v>16</v>
      </c>
      <c r="E21" s="1">
        <v>168</v>
      </c>
      <c r="F21" s="1">
        <v>167</v>
      </c>
      <c r="G21" s="1">
        <v>180</v>
      </c>
      <c r="H21" s="4">
        <v>0</v>
      </c>
      <c r="I21" s="63">
        <v>28424.308038285017</v>
      </c>
      <c r="J21" s="63">
        <v>22965172031478.43</v>
      </c>
      <c r="L21" s="14">
        <v>16</v>
      </c>
      <c r="M21" s="14">
        <v>168.59510087272707</v>
      </c>
      <c r="N21" s="14">
        <f t="shared" si="0"/>
        <v>28424.308038285017</v>
      </c>
      <c r="O21">
        <f t="shared" si="1"/>
        <v>22965172031478.43</v>
      </c>
      <c r="Q21" s="15" t="s">
        <v>17</v>
      </c>
      <c r="R21" s="15">
        <v>61</v>
      </c>
      <c r="S21" s="15">
        <v>4615.9354838709687</v>
      </c>
      <c r="T21" s="15"/>
      <c r="U21" s="15"/>
      <c r="V21" s="15"/>
    </row>
    <row r="22" spans="4:25" ht="15.75" thickBot="1" x14ac:dyDescent="0.3">
      <c r="D22" s="3">
        <v>17</v>
      </c>
      <c r="E22" s="1">
        <v>165</v>
      </c>
      <c r="F22" s="1">
        <v>163</v>
      </c>
      <c r="G22" s="1">
        <v>180</v>
      </c>
      <c r="H22" s="4">
        <v>0</v>
      </c>
      <c r="I22" s="63">
        <v>27862.728910926991</v>
      </c>
      <c r="J22" s="63">
        <v>21630718653412.051</v>
      </c>
      <c r="L22" s="14">
        <v>17</v>
      </c>
      <c r="M22" s="14">
        <v>166.92132551273068</v>
      </c>
      <c r="N22" s="14">
        <f t="shared" si="0"/>
        <v>27862.728910926991</v>
      </c>
      <c r="O22">
        <f t="shared" si="1"/>
        <v>21630718653412.051</v>
      </c>
    </row>
    <row r="23" spans="4:25" x14ac:dyDescent="0.25">
      <c r="D23" s="3">
        <v>18</v>
      </c>
      <c r="E23" s="1">
        <v>163</v>
      </c>
      <c r="F23" s="1">
        <v>165</v>
      </c>
      <c r="G23" s="1">
        <v>180</v>
      </c>
      <c r="H23" s="4">
        <v>0</v>
      </c>
      <c r="I23" s="63">
        <v>28142.818093617072</v>
      </c>
      <c r="J23" s="63">
        <v>22289624417909.742</v>
      </c>
      <c r="L23" s="14">
        <v>18</v>
      </c>
      <c r="M23" s="14">
        <v>167.75821319272887</v>
      </c>
      <c r="N23" s="14">
        <f t="shared" si="0"/>
        <v>28142.818093617072</v>
      </c>
      <c r="O23">
        <f t="shared" si="1"/>
        <v>22289624417909.742</v>
      </c>
      <c r="Q23" s="16"/>
      <c r="R23" s="16" t="s">
        <v>24</v>
      </c>
      <c r="S23" s="16" t="s">
        <v>12</v>
      </c>
      <c r="T23" s="16" t="s">
        <v>25</v>
      </c>
      <c r="U23" s="16" t="s">
        <v>26</v>
      </c>
      <c r="V23" s="16" t="s">
        <v>27</v>
      </c>
      <c r="W23" s="16" t="s">
        <v>28</v>
      </c>
      <c r="X23" s="16" t="s">
        <v>29</v>
      </c>
      <c r="Y23" s="16" t="s">
        <v>30</v>
      </c>
    </row>
    <row r="24" spans="4:25" x14ac:dyDescent="0.25">
      <c r="D24" s="3">
        <v>19</v>
      </c>
      <c r="E24" s="1">
        <v>177</v>
      </c>
      <c r="F24" s="1">
        <v>180</v>
      </c>
      <c r="G24" s="1">
        <v>181</v>
      </c>
      <c r="H24" s="4">
        <v>0</v>
      </c>
      <c r="I24" s="63">
        <v>30288.136251837092</v>
      </c>
      <c r="J24" s="63">
        <v>27785463826718.055</v>
      </c>
      <c r="L24" s="14">
        <v>19</v>
      </c>
      <c r="M24" s="14">
        <v>174.03487079271525</v>
      </c>
      <c r="N24" s="14">
        <f t="shared" si="0"/>
        <v>30288.136251837092</v>
      </c>
      <c r="O24">
        <f t="shared" si="1"/>
        <v>27785463826718.055</v>
      </c>
      <c r="Q24" s="14" t="s">
        <v>18</v>
      </c>
      <c r="R24" s="14">
        <v>2476.6469347226457</v>
      </c>
      <c r="S24" s="14">
        <v>2944.6741277834426</v>
      </c>
      <c r="T24" s="14">
        <v>0.8410597666326165</v>
      </c>
      <c r="U24" s="14">
        <v>0.40389155397952359</v>
      </c>
      <c r="V24" s="14">
        <v>-3422.2441817909903</v>
      </c>
      <c r="W24" s="14">
        <v>8375.5380512362826</v>
      </c>
      <c r="X24" s="14">
        <v>-3422.2441817909903</v>
      </c>
      <c r="Y24" s="14">
        <v>8375.5380512362826</v>
      </c>
    </row>
    <row r="25" spans="4:25" x14ac:dyDescent="0.25">
      <c r="D25" s="3">
        <v>20</v>
      </c>
      <c r="E25" s="1">
        <v>176</v>
      </c>
      <c r="F25" s="1">
        <v>169</v>
      </c>
      <c r="G25" s="1">
        <v>180</v>
      </c>
      <c r="H25" s="4">
        <v>0</v>
      </c>
      <c r="I25" s="63">
        <v>28707.198744930829</v>
      </c>
      <c r="J25" s="63">
        <v>23657696064877.328</v>
      </c>
      <c r="L25" s="14">
        <v>20</v>
      </c>
      <c r="M25" s="14">
        <v>169.43198855272527</v>
      </c>
      <c r="N25" s="14">
        <f t="shared" si="0"/>
        <v>28707.198744930829</v>
      </c>
      <c r="O25">
        <f t="shared" si="1"/>
        <v>23657696064877.328</v>
      </c>
      <c r="Q25" s="14" t="s">
        <v>1</v>
      </c>
      <c r="R25" s="14">
        <v>39.293258683258109</v>
      </c>
      <c r="S25" s="14">
        <v>48.573511306022844</v>
      </c>
      <c r="T25" s="14">
        <v>0.80894416785524759</v>
      </c>
      <c r="U25" s="14">
        <v>0.42197091158338751</v>
      </c>
      <c r="V25" s="14">
        <v>-58.011177022384366</v>
      </c>
      <c r="W25" s="14">
        <v>136.59769438890058</v>
      </c>
      <c r="X25" s="14">
        <v>-58.011177022384366</v>
      </c>
      <c r="Y25" s="14">
        <v>136.59769438890058</v>
      </c>
    </row>
    <row r="26" spans="4:25" x14ac:dyDescent="0.25">
      <c r="D26" s="3">
        <v>21</v>
      </c>
      <c r="E26" s="1">
        <v>172</v>
      </c>
      <c r="F26" s="1">
        <v>175</v>
      </c>
      <c r="G26" s="1">
        <v>195</v>
      </c>
      <c r="H26" s="4">
        <v>0</v>
      </c>
      <c r="I26" s="63">
        <v>29564.275436735432</v>
      </c>
      <c r="J26" s="63">
        <v>25840547984861.609</v>
      </c>
      <c r="L26" s="14">
        <v>21</v>
      </c>
      <c r="M26" s="14">
        <v>171.94265159271981</v>
      </c>
      <c r="N26" s="14">
        <f t="shared" si="0"/>
        <v>29564.275436735432</v>
      </c>
      <c r="O26">
        <f t="shared" si="1"/>
        <v>25840547984861.609</v>
      </c>
      <c r="Q26" s="14" t="s">
        <v>2</v>
      </c>
      <c r="R26" s="14">
        <v>2.8964520513112133E-2</v>
      </c>
      <c r="S26" s="14">
        <v>9.3759762023022455E-2</v>
      </c>
      <c r="T26" s="14">
        <v>0.30892271789256431</v>
      </c>
      <c r="U26" s="14">
        <v>0.7585267245474101</v>
      </c>
      <c r="V26" s="14">
        <v>-0.15885885256089285</v>
      </c>
      <c r="W26" s="14">
        <v>0.21678789358711711</v>
      </c>
      <c r="X26" s="14">
        <v>-0.15885885256089285</v>
      </c>
      <c r="Y26" s="14">
        <v>0.21678789358711711</v>
      </c>
    </row>
    <row r="27" spans="4:25" x14ac:dyDescent="0.25">
      <c r="D27" s="3">
        <v>22</v>
      </c>
      <c r="E27" s="1">
        <v>172</v>
      </c>
      <c r="F27" s="1">
        <v>163</v>
      </c>
      <c r="G27" s="1">
        <v>185</v>
      </c>
      <c r="H27" s="4">
        <v>0</v>
      </c>
      <c r="I27" s="63">
        <v>27862.728910926991</v>
      </c>
      <c r="J27" s="63">
        <v>21630718653412.051</v>
      </c>
      <c r="L27" s="14">
        <v>22</v>
      </c>
      <c r="M27" s="14">
        <v>166.92132551273068</v>
      </c>
      <c r="N27" s="14">
        <f t="shared" si="0"/>
        <v>27862.728910926991</v>
      </c>
      <c r="O27">
        <f t="shared" si="1"/>
        <v>21630718653412.051</v>
      </c>
      <c r="Q27" s="14" t="s">
        <v>3</v>
      </c>
      <c r="R27" s="14">
        <v>1504.307457678068</v>
      </c>
      <c r="S27" s="14">
        <v>1859.32192483672</v>
      </c>
      <c r="T27" s="14">
        <v>0.80906239935301771</v>
      </c>
      <c r="U27" s="14">
        <v>0.42190347189023891</v>
      </c>
      <c r="V27" s="14">
        <v>-2220.3619316014529</v>
      </c>
      <c r="W27" s="14">
        <v>5228.9768469575893</v>
      </c>
      <c r="X27" s="14">
        <v>-2220.3619316014529</v>
      </c>
      <c r="Y27" s="14">
        <v>5228.9768469575893</v>
      </c>
    </row>
    <row r="28" spans="4:25" x14ac:dyDescent="0.25">
      <c r="D28" s="3">
        <v>23</v>
      </c>
      <c r="E28" s="1">
        <v>165</v>
      </c>
      <c r="F28" s="1">
        <v>159</v>
      </c>
      <c r="G28" s="1">
        <v>188</v>
      </c>
      <c r="H28" s="4">
        <v>0</v>
      </c>
      <c r="I28" s="63">
        <v>27306.752831480448</v>
      </c>
      <c r="J28" s="63">
        <v>20361519188330.156</v>
      </c>
      <c r="L28" s="14">
        <v>23</v>
      </c>
      <c r="M28" s="14">
        <v>165.24755015273433</v>
      </c>
      <c r="N28" s="14">
        <f t="shared" si="0"/>
        <v>27306.752831480448</v>
      </c>
      <c r="O28">
        <f t="shared" si="1"/>
        <v>20361519188330.156</v>
      </c>
      <c r="Q28" s="14" t="s">
        <v>76</v>
      </c>
      <c r="R28" s="14">
        <v>-0.3304564180090499</v>
      </c>
      <c r="S28" s="14">
        <v>0.41125674124174588</v>
      </c>
      <c r="T28" s="14">
        <v>-0.80352827046985775</v>
      </c>
      <c r="U28" s="14">
        <v>0.42506711253609408</v>
      </c>
      <c r="V28" s="14">
        <v>-1.1543026679651986</v>
      </c>
      <c r="W28" s="14">
        <v>0.49338983194709873</v>
      </c>
      <c r="X28" s="14">
        <v>-1.1543026679651986</v>
      </c>
      <c r="Y28" s="14">
        <v>0.49338983194709873</v>
      </c>
    </row>
    <row r="29" spans="4:25" ht="15.75" thickBot="1" x14ac:dyDescent="0.3">
      <c r="D29" s="3">
        <v>24</v>
      </c>
      <c r="E29" s="1">
        <v>169</v>
      </c>
      <c r="F29" s="1">
        <v>172</v>
      </c>
      <c r="G29" s="1">
        <v>184</v>
      </c>
      <c r="H29" s="4">
        <v>0</v>
      </c>
      <c r="I29" s="63">
        <v>29134.161233608022</v>
      </c>
      <c r="J29" s="63">
        <v>24729057140777.309</v>
      </c>
      <c r="L29" s="14">
        <v>24</v>
      </c>
      <c r="M29" s="14">
        <v>170.68732007272251</v>
      </c>
      <c r="N29" s="14">
        <f t="shared" si="0"/>
        <v>29134.161233608022</v>
      </c>
      <c r="O29">
        <f t="shared" si="1"/>
        <v>24729057140777.309</v>
      </c>
      <c r="Q29" s="15" t="s">
        <v>77</v>
      </c>
      <c r="R29" s="15">
        <v>2.2553467637733838E-11</v>
      </c>
      <c r="S29" s="15">
        <v>2.7666681907083197E-11</v>
      </c>
      <c r="T29" s="15">
        <v>0.81518512821588918</v>
      </c>
      <c r="U29" s="15">
        <v>0.41841992166265718</v>
      </c>
      <c r="V29" s="15">
        <v>-3.2869556113946935E-11</v>
      </c>
      <c r="W29" s="15">
        <v>7.7976491389414617E-11</v>
      </c>
      <c r="X29" s="15">
        <v>-3.2869556113946935E-11</v>
      </c>
      <c r="Y29" s="15">
        <v>7.7976491389414617E-11</v>
      </c>
    </row>
    <row r="30" spans="4:25" x14ac:dyDescent="0.25">
      <c r="D30" s="3">
        <v>25</v>
      </c>
      <c r="E30" s="1">
        <v>173</v>
      </c>
      <c r="F30" s="1">
        <v>167</v>
      </c>
      <c r="G30" s="1">
        <v>175</v>
      </c>
      <c r="H30" s="4">
        <v>0</v>
      </c>
      <c r="I30" s="63">
        <v>28424.308038285017</v>
      </c>
      <c r="J30" s="63">
        <v>22965172031478.43</v>
      </c>
      <c r="L30" s="14">
        <v>25</v>
      </c>
      <c r="M30" s="14">
        <v>168.59510087272707</v>
      </c>
      <c r="N30" s="14">
        <f t="shared" si="0"/>
        <v>28424.308038285017</v>
      </c>
      <c r="O30">
        <f t="shared" si="1"/>
        <v>22965172031478.43</v>
      </c>
    </row>
    <row r="31" spans="4:25" x14ac:dyDescent="0.25">
      <c r="D31" s="3">
        <v>26</v>
      </c>
      <c r="E31" s="1">
        <v>172</v>
      </c>
      <c r="F31" s="1">
        <v>175</v>
      </c>
      <c r="G31" s="1">
        <v>180</v>
      </c>
      <c r="H31" s="4">
        <v>0</v>
      </c>
      <c r="I31" s="63">
        <v>29564.275436735432</v>
      </c>
      <c r="J31" s="63">
        <v>25840547984861.609</v>
      </c>
      <c r="L31" s="14">
        <v>26</v>
      </c>
      <c r="M31" s="14">
        <v>171.94265159271981</v>
      </c>
      <c r="N31" s="14">
        <f t="shared" si="0"/>
        <v>29564.275436735432</v>
      </c>
      <c r="O31">
        <f t="shared" si="1"/>
        <v>25840547984861.609</v>
      </c>
    </row>
    <row r="32" spans="4:25" x14ac:dyDescent="0.25">
      <c r="D32" s="3">
        <v>27</v>
      </c>
      <c r="E32" s="1">
        <v>171</v>
      </c>
      <c r="F32" s="1">
        <v>169</v>
      </c>
      <c r="G32" s="1">
        <v>180</v>
      </c>
      <c r="H32" s="4">
        <v>0</v>
      </c>
      <c r="I32" s="63">
        <v>28707.198744930829</v>
      </c>
      <c r="J32" s="63">
        <v>23657696064877.328</v>
      </c>
      <c r="L32" s="14">
        <v>27</v>
      </c>
      <c r="M32" s="14">
        <v>169.43198855272527</v>
      </c>
      <c r="N32" s="14">
        <f t="shared" si="0"/>
        <v>28707.198744930829</v>
      </c>
      <c r="O32">
        <f t="shared" si="1"/>
        <v>23657696064877.328</v>
      </c>
    </row>
    <row r="33" spans="4:19" x14ac:dyDescent="0.25">
      <c r="D33" s="3">
        <v>28</v>
      </c>
      <c r="E33" s="1">
        <v>167</v>
      </c>
      <c r="F33" s="1">
        <v>160</v>
      </c>
      <c r="G33" s="1">
        <v>175</v>
      </c>
      <c r="H33" s="4">
        <v>0</v>
      </c>
      <c r="I33" s="63">
        <v>27445.22156560039</v>
      </c>
      <c r="J33" s="63">
        <v>20672843818425.715</v>
      </c>
      <c r="L33" s="14">
        <v>28</v>
      </c>
      <c r="M33" s="14">
        <v>165.66599399273343</v>
      </c>
      <c r="N33" s="14">
        <f t="shared" si="0"/>
        <v>27445.22156560039</v>
      </c>
      <c r="O33">
        <f t="shared" si="1"/>
        <v>20672843818425.715</v>
      </c>
    </row>
    <row r="34" spans="4:19" ht="15.75" thickBot="1" x14ac:dyDescent="0.3">
      <c r="D34" s="3">
        <v>29</v>
      </c>
      <c r="E34" s="1">
        <v>183</v>
      </c>
      <c r="F34" s="1">
        <v>168</v>
      </c>
      <c r="G34" s="1">
        <v>181</v>
      </c>
      <c r="H34" s="4">
        <v>1</v>
      </c>
      <c r="I34" s="63">
        <v>34214.361725121853</v>
      </c>
      <c r="J34" s="63">
        <v>40052103309665.445</v>
      </c>
      <c r="L34" s="14">
        <v>29</v>
      </c>
      <c r="M34" s="14">
        <v>184.97124567110924</v>
      </c>
      <c r="N34" s="14">
        <f t="shared" si="0"/>
        <v>34214.361725121853</v>
      </c>
      <c r="O34">
        <f t="shared" si="1"/>
        <v>40052103309665.445</v>
      </c>
    </row>
    <row r="35" spans="4:19" x14ac:dyDescent="0.25">
      <c r="D35" s="3">
        <v>30</v>
      </c>
      <c r="E35" s="1">
        <v>165</v>
      </c>
      <c r="F35" s="1">
        <v>168</v>
      </c>
      <c r="G35" s="1">
        <v>186</v>
      </c>
      <c r="H35" s="4">
        <v>0</v>
      </c>
      <c r="I35" s="63">
        <v>28565.578296360691</v>
      </c>
      <c r="J35" s="63">
        <v>23309290889534.758</v>
      </c>
      <c r="L35" s="14">
        <v>30</v>
      </c>
      <c r="M35" s="14">
        <v>169.01354471272617</v>
      </c>
      <c r="N35" s="14">
        <f t="shared" si="0"/>
        <v>28565.578296360691</v>
      </c>
      <c r="O35">
        <f t="shared" si="1"/>
        <v>23309290889534.758</v>
      </c>
      <c r="Q35" s="16"/>
      <c r="R35" s="16"/>
      <c r="S35" s="16"/>
    </row>
    <row r="36" spans="4:19" x14ac:dyDescent="0.25">
      <c r="D36" s="3">
        <v>31</v>
      </c>
      <c r="E36" s="1">
        <v>167</v>
      </c>
      <c r="F36" s="1">
        <v>170</v>
      </c>
      <c r="G36" s="1">
        <v>180</v>
      </c>
      <c r="H36" s="4">
        <v>0</v>
      </c>
      <c r="I36" s="63">
        <v>28849.169383995424</v>
      </c>
      <c r="J36" s="63">
        <v>24010430163543.852</v>
      </c>
      <c r="L36" s="14">
        <v>31</v>
      </c>
      <c r="M36" s="14">
        <v>169.85043239272434</v>
      </c>
      <c r="N36" s="14">
        <f t="shared" si="0"/>
        <v>28849.169383995424</v>
      </c>
      <c r="O36">
        <f t="shared" si="1"/>
        <v>24010430163543.852</v>
      </c>
      <c r="Q36" s="14"/>
      <c r="R36" s="14"/>
      <c r="S36" s="14"/>
    </row>
    <row r="37" spans="4:19" x14ac:dyDescent="0.25">
      <c r="D37" s="3">
        <v>32</v>
      </c>
      <c r="E37" s="18">
        <v>160</v>
      </c>
      <c r="F37" s="18">
        <v>167</v>
      </c>
      <c r="G37" s="18">
        <v>185</v>
      </c>
      <c r="H37" s="4">
        <v>0</v>
      </c>
      <c r="I37" s="63">
        <v>28424.308038285017</v>
      </c>
      <c r="J37" s="63">
        <v>22965172031478.43</v>
      </c>
      <c r="L37" s="14">
        <v>32</v>
      </c>
      <c r="M37" s="14">
        <v>168.59510087272707</v>
      </c>
      <c r="N37" s="14">
        <f t="shared" si="0"/>
        <v>28424.308038285017</v>
      </c>
      <c r="O37">
        <f t="shared" si="1"/>
        <v>22965172031478.43</v>
      </c>
      <c r="Q37" s="14"/>
      <c r="R37" s="14"/>
      <c r="S37" s="14"/>
    </row>
    <row r="38" spans="4:19" x14ac:dyDescent="0.25">
      <c r="D38" s="3">
        <v>33</v>
      </c>
      <c r="E38" s="1">
        <v>169</v>
      </c>
      <c r="F38" s="1">
        <v>178</v>
      </c>
      <c r="G38" s="1">
        <v>189</v>
      </c>
      <c r="H38" s="4">
        <v>0</v>
      </c>
      <c r="I38" s="63">
        <v>29997.541354313031</v>
      </c>
      <c r="J38" s="63">
        <v>26993362200674.797</v>
      </c>
      <c r="L38" s="14">
        <v>33</v>
      </c>
      <c r="M38" s="14">
        <v>173.19798311271708</v>
      </c>
      <c r="N38" s="14">
        <f t="shared" si="0"/>
        <v>29997.541354313031</v>
      </c>
      <c r="O38">
        <f t="shared" si="1"/>
        <v>26993362200674.797</v>
      </c>
      <c r="Q38" s="14"/>
      <c r="R38" s="14"/>
      <c r="S38" s="14"/>
    </row>
    <row r="39" spans="4:19" x14ac:dyDescent="0.25">
      <c r="D39" s="3">
        <v>34</v>
      </c>
      <c r="E39" s="1">
        <v>180</v>
      </c>
      <c r="F39" s="1">
        <v>160</v>
      </c>
      <c r="G39" s="1">
        <v>189</v>
      </c>
      <c r="H39" s="4">
        <v>1</v>
      </c>
      <c r="I39" s="63">
        <v>32987.166567696222</v>
      </c>
      <c r="J39" s="63">
        <v>35895089479551.414</v>
      </c>
      <c r="L39" s="14">
        <v>34</v>
      </c>
      <c r="M39" s="14">
        <v>181.62369495111651</v>
      </c>
      <c r="N39" s="14">
        <f t="shared" si="0"/>
        <v>32987.166567696222</v>
      </c>
      <c r="O39">
        <f t="shared" si="1"/>
        <v>35895089479551.414</v>
      </c>
      <c r="Q39" s="14"/>
      <c r="R39" s="14"/>
      <c r="S39" s="14"/>
    </row>
    <row r="40" spans="4:19" x14ac:dyDescent="0.25">
      <c r="D40" s="3">
        <v>35</v>
      </c>
      <c r="E40" s="1">
        <v>181</v>
      </c>
      <c r="F40" s="1">
        <v>168</v>
      </c>
      <c r="G40" s="1">
        <v>186</v>
      </c>
      <c r="H40" s="4">
        <v>1</v>
      </c>
      <c r="I40" s="63">
        <v>34214.361725121853</v>
      </c>
      <c r="J40" s="63">
        <v>40052103309665.445</v>
      </c>
      <c r="L40" s="14">
        <v>35</v>
      </c>
      <c r="M40" s="14">
        <v>184.97124567110924</v>
      </c>
      <c r="N40" s="14">
        <f t="shared" si="0"/>
        <v>34214.361725121853</v>
      </c>
      <c r="O40">
        <f t="shared" si="1"/>
        <v>40052103309665.445</v>
      </c>
      <c r="Q40" s="14"/>
      <c r="R40" s="14"/>
      <c r="S40" s="14"/>
    </row>
    <row r="41" spans="4:19" x14ac:dyDescent="0.25">
      <c r="D41" s="3">
        <v>36</v>
      </c>
      <c r="E41" s="1">
        <v>179</v>
      </c>
      <c r="F41" s="1">
        <v>158</v>
      </c>
      <c r="G41" s="1">
        <v>176</v>
      </c>
      <c r="H41" s="4">
        <v>1</v>
      </c>
      <c r="I41" s="63">
        <v>32683.869683284476</v>
      </c>
      <c r="J41" s="63">
        <v>34914064561077.086</v>
      </c>
      <c r="L41" s="14">
        <v>36</v>
      </c>
      <c r="M41" s="14">
        <v>180.78680727111831</v>
      </c>
      <c r="N41" s="14">
        <f t="shared" si="0"/>
        <v>32683.869683284476</v>
      </c>
      <c r="O41">
        <f t="shared" si="1"/>
        <v>34914064561077.086</v>
      </c>
      <c r="Q41" s="14"/>
      <c r="R41" s="14"/>
      <c r="S41" s="14"/>
    </row>
    <row r="42" spans="4:19" x14ac:dyDescent="0.25">
      <c r="D42" s="3">
        <v>38</v>
      </c>
      <c r="E42" s="1">
        <v>186</v>
      </c>
      <c r="F42" s="1">
        <v>163</v>
      </c>
      <c r="G42" s="1">
        <v>182</v>
      </c>
      <c r="H42" s="4">
        <v>1</v>
      </c>
      <c r="I42" s="63">
        <v>33444.73832302232</v>
      </c>
      <c r="J42" s="63">
        <v>37409629492495.07</v>
      </c>
      <c r="L42" s="14">
        <v>37</v>
      </c>
      <c r="M42" s="14">
        <v>182.87902647111375</v>
      </c>
      <c r="N42" s="14">
        <f t="shared" si="0"/>
        <v>33444.73832302232</v>
      </c>
      <c r="O42">
        <f t="shared" si="1"/>
        <v>37409629492495.07</v>
      </c>
      <c r="Q42" s="14"/>
      <c r="R42" s="14"/>
      <c r="S42" s="14"/>
    </row>
    <row r="43" spans="4:19" x14ac:dyDescent="0.25">
      <c r="D43" s="27">
        <v>39</v>
      </c>
      <c r="E43" s="2">
        <v>189</v>
      </c>
      <c r="F43" s="2">
        <v>160</v>
      </c>
      <c r="G43" s="2">
        <v>180</v>
      </c>
      <c r="H43" s="4">
        <v>1</v>
      </c>
      <c r="I43" s="63">
        <v>32987.166567696222</v>
      </c>
      <c r="J43" s="63">
        <v>35895089479551.414</v>
      </c>
      <c r="L43" s="14">
        <v>38</v>
      </c>
      <c r="M43" s="14">
        <v>181.62369495111651</v>
      </c>
      <c r="N43" s="14">
        <f t="shared" si="0"/>
        <v>32987.166567696222</v>
      </c>
      <c r="O43">
        <f t="shared" si="1"/>
        <v>35895089479551.414</v>
      </c>
      <c r="Q43" s="14"/>
      <c r="R43" s="14"/>
      <c r="S43" s="14"/>
    </row>
    <row r="44" spans="4:19" x14ac:dyDescent="0.25">
      <c r="D44" s="3">
        <v>40</v>
      </c>
      <c r="E44" s="1">
        <v>180</v>
      </c>
      <c r="F44" s="1">
        <v>160</v>
      </c>
      <c r="G44" s="1">
        <v>182</v>
      </c>
      <c r="H44" s="4">
        <v>1</v>
      </c>
      <c r="I44" s="63">
        <v>32987.166567696222</v>
      </c>
      <c r="J44" s="63">
        <v>35895089479551.414</v>
      </c>
      <c r="L44" s="14">
        <v>39</v>
      </c>
      <c r="M44" s="14">
        <v>181.62369495111651</v>
      </c>
      <c r="N44" s="14">
        <f t="shared" si="0"/>
        <v>32987.166567696222</v>
      </c>
      <c r="O44">
        <f t="shared" si="1"/>
        <v>35895089479551.414</v>
      </c>
      <c r="Q44" s="14"/>
      <c r="R44" s="14"/>
      <c r="S44" s="14"/>
    </row>
    <row r="45" spans="4:19" x14ac:dyDescent="0.25">
      <c r="D45" s="3">
        <v>41</v>
      </c>
      <c r="E45" s="18">
        <v>195</v>
      </c>
      <c r="F45" s="18">
        <v>183</v>
      </c>
      <c r="G45" s="18">
        <v>195</v>
      </c>
      <c r="H45" s="19">
        <v>1</v>
      </c>
      <c r="I45" s="64">
        <v>36575.760505590348</v>
      </c>
      <c r="J45" s="64">
        <v>48930549727693.023</v>
      </c>
      <c r="L45" s="14">
        <v>40</v>
      </c>
      <c r="M45" s="14">
        <v>191.24790327109562</v>
      </c>
      <c r="N45" s="14">
        <f t="shared" si="0"/>
        <v>36575.760505590348</v>
      </c>
      <c r="O45">
        <f t="shared" si="1"/>
        <v>48930549727693.023</v>
      </c>
      <c r="Q45" s="14"/>
      <c r="R45" s="14"/>
      <c r="S45" s="14"/>
    </row>
    <row r="46" spans="4:19" x14ac:dyDescent="0.25">
      <c r="D46" s="3">
        <v>42</v>
      </c>
      <c r="E46" s="1">
        <v>187</v>
      </c>
      <c r="F46" s="1">
        <v>172</v>
      </c>
      <c r="G46" s="1">
        <v>179</v>
      </c>
      <c r="H46" s="4">
        <v>1</v>
      </c>
      <c r="I46" s="63">
        <v>34836.363875701849</v>
      </c>
      <c r="J46" s="63">
        <v>42276444423579.008</v>
      </c>
      <c r="L46" s="14">
        <v>41</v>
      </c>
      <c r="M46" s="14">
        <v>186.64502103110559</v>
      </c>
      <c r="N46" s="14">
        <f t="shared" si="0"/>
        <v>34836.363875701849</v>
      </c>
      <c r="O46">
        <f t="shared" si="1"/>
        <v>42276444423579.008</v>
      </c>
      <c r="Q46" s="14"/>
      <c r="R46" s="14"/>
      <c r="S46" s="14"/>
    </row>
    <row r="47" spans="4:19" x14ac:dyDescent="0.25">
      <c r="D47" s="3">
        <v>43</v>
      </c>
      <c r="E47" s="1">
        <v>179</v>
      </c>
      <c r="F47" s="1">
        <v>165</v>
      </c>
      <c r="G47" s="1">
        <v>184</v>
      </c>
      <c r="H47" s="4">
        <v>0</v>
      </c>
      <c r="I47" s="63">
        <v>28142.818093617072</v>
      </c>
      <c r="J47" s="63">
        <v>22289624417909.742</v>
      </c>
      <c r="L47" s="14">
        <v>42</v>
      </c>
      <c r="M47" s="14">
        <v>167.75821319272887</v>
      </c>
      <c r="N47" s="14">
        <f t="shared" si="0"/>
        <v>28142.818093617072</v>
      </c>
      <c r="O47">
        <f t="shared" si="1"/>
        <v>22289624417909.742</v>
      </c>
      <c r="Q47" s="14"/>
      <c r="R47" s="14"/>
      <c r="S47" s="14"/>
    </row>
    <row r="48" spans="4:19" x14ac:dyDescent="0.25">
      <c r="D48" s="3">
        <v>45</v>
      </c>
      <c r="E48" s="1">
        <v>169</v>
      </c>
      <c r="F48" s="1">
        <v>170</v>
      </c>
      <c r="G48" s="1">
        <v>170</v>
      </c>
      <c r="H48" s="4">
        <v>0</v>
      </c>
      <c r="I48" s="63">
        <v>28849.169383995424</v>
      </c>
      <c r="J48" s="63">
        <v>24010430163543.852</v>
      </c>
      <c r="L48" s="14">
        <v>43</v>
      </c>
      <c r="M48" s="14">
        <v>169.85043239272434</v>
      </c>
      <c r="N48" s="14">
        <f t="shared" si="0"/>
        <v>28849.169383995424</v>
      </c>
      <c r="O48">
        <f t="shared" si="1"/>
        <v>24010430163543.852</v>
      </c>
      <c r="Q48" s="14"/>
      <c r="R48" s="14"/>
      <c r="S48" s="14"/>
    </row>
    <row r="49" spans="4:19" x14ac:dyDescent="0.25">
      <c r="D49" s="3">
        <v>46</v>
      </c>
      <c r="E49" s="1">
        <v>171</v>
      </c>
      <c r="F49" s="1">
        <v>170</v>
      </c>
      <c r="G49" s="1">
        <v>189</v>
      </c>
      <c r="H49" s="4">
        <v>0</v>
      </c>
      <c r="I49" s="63">
        <v>28849.169383995424</v>
      </c>
      <c r="J49" s="63">
        <v>24010430163543.852</v>
      </c>
      <c r="L49" s="14">
        <v>44</v>
      </c>
      <c r="M49" s="14">
        <v>169.85043239272434</v>
      </c>
      <c r="N49" s="14">
        <f t="shared" si="0"/>
        <v>28849.169383995424</v>
      </c>
      <c r="O49">
        <f t="shared" si="1"/>
        <v>24010430163543.852</v>
      </c>
      <c r="Q49" s="14"/>
      <c r="R49" s="14"/>
      <c r="S49" s="14"/>
    </row>
    <row r="50" spans="4:19" x14ac:dyDescent="0.25">
      <c r="D50" s="3">
        <v>47</v>
      </c>
      <c r="E50" s="1">
        <v>174</v>
      </c>
      <c r="F50" s="1">
        <v>168</v>
      </c>
      <c r="G50" s="1">
        <v>184</v>
      </c>
      <c r="H50" s="4">
        <v>0</v>
      </c>
      <c r="I50" s="63">
        <v>28565.578296360691</v>
      </c>
      <c r="J50" s="63">
        <v>23309290889534.758</v>
      </c>
      <c r="L50" s="14">
        <v>45</v>
      </c>
      <c r="M50" s="14">
        <v>169.01354471272617</v>
      </c>
      <c r="N50" s="14">
        <f t="shared" si="0"/>
        <v>28565.578296360691</v>
      </c>
      <c r="O50">
        <f t="shared" si="1"/>
        <v>23309290889534.758</v>
      </c>
      <c r="Q50" s="14"/>
      <c r="R50" s="14"/>
      <c r="S50" s="14"/>
    </row>
    <row r="51" spans="4:19" x14ac:dyDescent="0.25">
      <c r="D51" s="3">
        <v>48</v>
      </c>
      <c r="E51" s="1">
        <v>161</v>
      </c>
      <c r="F51" s="1">
        <v>160</v>
      </c>
      <c r="G51" s="1">
        <v>176</v>
      </c>
      <c r="H51" s="4">
        <v>0</v>
      </c>
      <c r="I51" s="63">
        <v>27445.22156560039</v>
      </c>
      <c r="J51" s="63">
        <v>20672843818425.715</v>
      </c>
      <c r="L51" s="14">
        <v>46</v>
      </c>
      <c r="M51" s="14">
        <v>165.66599399273343</v>
      </c>
      <c r="N51" s="14">
        <f t="shared" si="0"/>
        <v>27445.22156560039</v>
      </c>
      <c r="O51">
        <f t="shared" si="1"/>
        <v>20672843818425.715</v>
      </c>
      <c r="Q51" s="14"/>
      <c r="R51" s="14"/>
      <c r="S51" s="14"/>
    </row>
    <row r="52" spans="4:19" x14ac:dyDescent="0.25">
      <c r="D52" s="3">
        <v>49</v>
      </c>
      <c r="E52" s="1">
        <v>187</v>
      </c>
      <c r="F52" s="1">
        <v>173</v>
      </c>
      <c r="G52" s="1">
        <v>186</v>
      </c>
      <c r="H52" s="4">
        <v>1</v>
      </c>
      <c r="I52" s="63">
        <v>34992.739889583019</v>
      </c>
      <c r="J52" s="63">
        <v>42848324628301.266</v>
      </c>
      <c r="L52" s="14">
        <v>47</v>
      </c>
      <c r="M52" s="14">
        <v>187.06346487110469</v>
      </c>
      <c r="N52" s="14">
        <f t="shared" si="0"/>
        <v>34992.739889583019</v>
      </c>
      <c r="O52">
        <f t="shared" si="1"/>
        <v>42848324628301.266</v>
      </c>
      <c r="Q52" s="14"/>
      <c r="R52" s="14"/>
      <c r="S52" s="14"/>
    </row>
    <row r="53" spans="4:19" x14ac:dyDescent="0.25">
      <c r="D53" s="3">
        <v>50</v>
      </c>
      <c r="E53" s="1">
        <v>187</v>
      </c>
      <c r="F53" s="1">
        <v>167</v>
      </c>
      <c r="G53" s="1">
        <v>186</v>
      </c>
      <c r="H53" s="4">
        <v>1</v>
      </c>
      <c r="I53" s="63">
        <v>34059.736663713011</v>
      </c>
      <c r="J53" s="63">
        <v>39511530946762.289</v>
      </c>
      <c r="L53" s="14">
        <v>48</v>
      </c>
      <c r="M53" s="14">
        <v>184.55280183111014</v>
      </c>
      <c r="N53" s="14">
        <f t="shared" si="0"/>
        <v>34059.736663713011</v>
      </c>
      <c r="O53">
        <f t="shared" si="1"/>
        <v>39511530946762.289</v>
      </c>
      <c r="Q53" s="14"/>
      <c r="R53" s="14"/>
      <c r="S53" s="14"/>
    </row>
    <row r="54" spans="4:19" x14ac:dyDescent="0.25">
      <c r="D54" s="3">
        <v>51</v>
      </c>
      <c r="E54" s="18">
        <v>179</v>
      </c>
      <c r="F54" s="18">
        <v>165</v>
      </c>
      <c r="G54" s="18">
        <v>186</v>
      </c>
      <c r="H54" s="4">
        <v>1</v>
      </c>
      <c r="I54" s="63">
        <v>33751.537112378734</v>
      </c>
      <c r="J54" s="63">
        <v>38448612215435.172</v>
      </c>
      <c r="L54" s="14">
        <v>49</v>
      </c>
      <c r="M54" s="14">
        <v>183.71591415111195</v>
      </c>
      <c r="N54" s="14">
        <f t="shared" si="0"/>
        <v>33751.537112378734</v>
      </c>
      <c r="O54">
        <f t="shared" si="1"/>
        <v>38448612215435.172</v>
      </c>
      <c r="Q54" s="14"/>
      <c r="R54" s="14"/>
      <c r="S54" s="14"/>
    </row>
    <row r="55" spans="4:19" x14ac:dyDescent="0.25">
      <c r="D55" s="3">
        <v>52</v>
      </c>
      <c r="E55" s="1">
        <v>185</v>
      </c>
      <c r="F55" s="1">
        <v>169</v>
      </c>
      <c r="G55" s="1">
        <v>174</v>
      </c>
      <c r="H55" s="4">
        <v>1</v>
      </c>
      <c r="I55" s="63">
        <v>34369.336977025152</v>
      </c>
      <c r="J55" s="63">
        <v>40598824817372.359</v>
      </c>
      <c r="L55" s="14">
        <v>50</v>
      </c>
      <c r="M55" s="14">
        <v>185.38968951110834</v>
      </c>
      <c r="N55" s="14">
        <f t="shared" si="0"/>
        <v>34369.336977025152</v>
      </c>
      <c r="O55">
        <f t="shared" si="1"/>
        <v>40598824817372.359</v>
      </c>
      <c r="Q55" s="14"/>
      <c r="R55" s="14"/>
      <c r="S55" s="14"/>
    </row>
    <row r="56" spans="4:19" x14ac:dyDescent="0.25">
      <c r="D56" s="3">
        <v>53</v>
      </c>
      <c r="E56" s="1">
        <v>171</v>
      </c>
      <c r="F56" s="1">
        <v>164</v>
      </c>
      <c r="G56" s="1">
        <v>180</v>
      </c>
      <c r="H56" s="4">
        <v>0</v>
      </c>
      <c r="I56" s="63">
        <v>28002.598407024798</v>
      </c>
      <c r="J56" s="63">
        <v>21958112020484.27</v>
      </c>
      <c r="L56" s="14">
        <v>51</v>
      </c>
      <c r="M56" s="14">
        <v>167.33976935272977</v>
      </c>
      <c r="N56" s="14">
        <f t="shared" si="0"/>
        <v>28002.598407024798</v>
      </c>
      <c r="O56">
        <f t="shared" si="1"/>
        <v>21958112020484.27</v>
      </c>
      <c r="Q56" s="14"/>
      <c r="R56" s="14"/>
      <c r="S56" s="14"/>
    </row>
    <row r="57" spans="4:19" x14ac:dyDescent="0.25">
      <c r="D57" s="3">
        <v>54</v>
      </c>
      <c r="E57" s="1">
        <v>157</v>
      </c>
      <c r="F57" s="1">
        <v>168</v>
      </c>
      <c r="G57" s="1">
        <v>178</v>
      </c>
      <c r="H57" s="4">
        <v>0</v>
      </c>
      <c r="I57" s="63">
        <v>28565.578296360691</v>
      </c>
      <c r="J57" s="63">
        <v>23309290889534.758</v>
      </c>
      <c r="L57" s="14">
        <v>52</v>
      </c>
      <c r="M57" s="14">
        <v>169.01354471272617</v>
      </c>
      <c r="N57" s="14">
        <f t="shared" si="0"/>
        <v>28565.578296360691</v>
      </c>
      <c r="O57">
        <f t="shared" si="1"/>
        <v>23309290889534.758</v>
      </c>
      <c r="Q57" s="14"/>
      <c r="R57" s="14"/>
      <c r="S57" s="14"/>
    </row>
    <row r="58" spans="4:19" x14ac:dyDescent="0.25">
      <c r="D58" s="3">
        <v>55</v>
      </c>
      <c r="E58" s="1">
        <v>186</v>
      </c>
      <c r="F58" s="1">
        <v>172</v>
      </c>
      <c r="G58" s="1">
        <v>185</v>
      </c>
      <c r="H58" s="4">
        <v>1</v>
      </c>
      <c r="I58" s="63">
        <v>34836.363875701849</v>
      </c>
      <c r="J58" s="63">
        <v>42276444423579.008</v>
      </c>
      <c r="L58" s="14">
        <v>53</v>
      </c>
      <c r="M58" s="14">
        <v>186.64502103110559</v>
      </c>
      <c r="N58" s="14">
        <f t="shared" si="0"/>
        <v>34836.363875701849</v>
      </c>
      <c r="O58">
        <f t="shared" si="1"/>
        <v>42276444423579.008</v>
      </c>
      <c r="Q58" s="14"/>
      <c r="R58" s="14"/>
      <c r="S58" s="14"/>
    </row>
    <row r="59" spans="4:19" x14ac:dyDescent="0.25">
      <c r="D59" s="3">
        <v>56</v>
      </c>
      <c r="E59" s="1">
        <v>165</v>
      </c>
      <c r="F59" s="1">
        <v>160</v>
      </c>
      <c r="G59" s="1">
        <v>180</v>
      </c>
      <c r="H59" s="4">
        <v>0</v>
      </c>
      <c r="I59" s="63">
        <v>27445.22156560039</v>
      </c>
      <c r="J59" s="63">
        <v>20672843818425.715</v>
      </c>
      <c r="L59" s="14">
        <v>54</v>
      </c>
      <c r="M59" s="14">
        <v>165.66599399273343</v>
      </c>
      <c r="N59" s="14">
        <f t="shared" si="0"/>
        <v>27445.22156560039</v>
      </c>
      <c r="O59">
        <f t="shared" si="1"/>
        <v>20672843818425.715</v>
      </c>
      <c r="Q59" s="14"/>
      <c r="R59" s="14"/>
      <c r="S59" s="14"/>
    </row>
    <row r="60" spans="4:19" x14ac:dyDescent="0.25">
      <c r="D60" s="3">
        <v>57</v>
      </c>
      <c r="E60" s="1">
        <v>173</v>
      </c>
      <c r="F60" s="1">
        <v>172</v>
      </c>
      <c r="G60" s="1">
        <v>186</v>
      </c>
      <c r="H60" s="4">
        <v>0</v>
      </c>
      <c r="I60" s="63">
        <v>29134.161233608022</v>
      </c>
      <c r="J60" s="63">
        <v>24729057140777.309</v>
      </c>
      <c r="L60" s="14">
        <v>55</v>
      </c>
      <c r="M60" s="14">
        <v>170.68732007272251</v>
      </c>
      <c r="N60" s="14">
        <f t="shared" si="0"/>
        <v>29134.161233608022</v>
      </c>
      <c r="O60">
        <f t="shared" si="1"/>
        <v>24729057140777.309</v>
      </c>
      <c r="Q60" s="14"/>
      <c r="R60" s="14"/>
      <c r="S60" s="14"/>
    </row>
    <row r="61" spans="4:19" x14ac:dyDescent="0.25">
      <c r="D61" s="3">
        <v>58</v>
      </c>
      <c r="E61" s="1">
        <v>177</v>
      </c>
      <c r="F61" s="1">
        <v>165</v>
      </c>
      <c r="G61" s="1">
        <v>180</v>
      </c>
      <c r="H61" s="4">
        <v>0</v>
      </c>
      <c r="I61" s="63">
        <v>28142.818093617072</v>
      </c>
      <c r="J61" s="63">
        <v>22289624417909.742</v>
      </c>
      <c r="L61" s="14">
        <v>56</v>
      </c>
      <c r="M61" s="14">
        <v>167.75821319272887</v>
      </c>
      <c r="N61" s="14">
        <f t="shared" si="0"/>
        <v>28142.818093617072</v>
      </c>
      <c r="O61">
        <f t="shared" si="1"/>
        <v>22289624417909.742</v>
      </c>
      <c r="Q61" s="14"/>
      <c r="R61" s="14"/>
      <c r="S61" s="14"/>
    </row>
    <row r="62" spans="4:19" ht="15.75" thickBot="1" x14ac:dyDescent="0.3">
      <c r="D62" s="5">
        <v>59</v>
      </c>
      <c r="E62" s="6">
        <v>170</v>
      </c>
      <c r="F62" s="6">
        <v>172</v>
      </c>
      <c r="G62" s="6">
        <v>183</v>
      </c>
      <c r="H62" s="7">
        <v>0</v>
      </c>
      <c r="I62" s="63">
        <v>29134.161233608022</v>
      </c>
      <c r="J62" s="63">
        <v>24729057140777.309</v>
      </c>
      <c r="L62" s="14">
        <v>57</v>
      </c>
      <c r="M62" s="14">
        <v>170.68732007272251</v>
      </c>
      <c r="N62" s="14">
        <f t="shared" si="0"/>
        <v>29134.161233608022</v>
      </c>
      <c r="O62">
        <f t="shared" si="1"/>
        <v>24729057140777.309</v>
      </c>
      <c r="Q62" s="14"/>
      <c r="R62" s="14"/>
      <c r="S62" s="14"/>
    </row>
    <row r="63" spans="4:19" x14ac:dyDescent="0.25">
      <c r="D63" s="29">
        <v>60</v>
      </c>
      <c r="E63" s="29">
        <v>168</v>
      </c>
      <c r="F63" s="29">
        <v>167</v>
      </c>
      <c r="G63" s="29">
        <v>182</v>
      </c>
      <c r="H63" s="29">
        <v>0</v>
      </c>
      <c r="I63" s="29">
        <v>28424.308038285017</v>
      </c>
      <c r="J63" s="29">
        <v>22965172031478.43</v>
      </c>
      <c r="L63" s="14">
        <v>58</v>
      </c>
      <c r="M63" s="14">
        <v>168.59510087272707</v>
      </c>
      <c r="N63" s="14">
        <f t="shared" si="0"/>
        <v>28424.308038285017</v>
      </c>
      <c r="O63">
        <f t="shared" si="1"/>
        <v>22965172031478.43</v>
      </c>
      <c r="Q63" s="14"/>
      <c r="R63" s="14"/>
      <c r="S63" s="14"/>
    </row>
    <row r="64" spans="4:19" x14ac:dyDescent="0.25">
      <c r="D64" s="29">
        <v>61</v>
      </c>
      <c r="E64" s="29">
        <v>169</v>
      </c>
      <c r="F64" s="29">
        <v>169</v>
      </c>
      <c r="G64" s="29">
        <v>188</v>
      </c>
      <c r="H64" s="29">
        <v>0</v>
      </c>
      <c r="I64" s="29">
        <v>28707.198744930829</v>
      </c>
      <c r="J64" s="29">
        <v>23657696064877.328</v>
      </c>
      <c r="L64" s="14">
        <v>59</v>
      </c>
      <c r="M64" s="14">
        <v>169.43198855272527</v>
      </c>
      <c r="N64" s="14">
        <f t="shared" si="0"/>
        <v>28707.198744930829</v>
      </c>
      <c r="O64">
        <f t="shared" si="1"/>
        <v>23657696064877.328</v>
      </c>
      <c r="Q64" s="14"/>
      <c r="R64" s="14"/>
      <c r="S64" s="14"/>
    </row>
    <row r="65" spans="4:19" x14ac:dyDescent="0.25">
      <c r="D65" s="3">
        <v>62</v>
      </c>
      <c r="E65" s="18">
        <v>171</v>
      </c>
      <c r="F65" s="18">
        <v>164</v>
      </c>
      <c r="G65" s="18">
        <v>182</v>
      </c>
      <c r="H65" s="19">
        <v>0</v>
      </c>
      <c r="I65" s="64">
        <v>28002.598407024798</v>
      </c>
      <c r="J65" s="64">
        <v>21958112020484.27</v>
      </c>
      <c r="L65" s="14">
        <v>60</v>
      </c>
      <c r="M65" s="14">
        <v>167.33976935272977</v>
      </c>
      <c r="N65" s="14">
        <f t="shared" si="0"/>
        <v>28002.598407024798</v>
      </c>
      <c r="O65">
        <f t="shared" si="1"/>
        <v>21958112020484.27</v>
      </c>
      <c r="Q65" s="14"/>
      <c r="R65" s="14"/>
      <c r="S65" s="14"/>
    </row>
    <row r="66" spans="4:19" x14ac:dyDescent="0.25">
      <c r="D66" s="22">
        <v>37</v>
      </c>
      <c r="E66" s="22">
        <v>189</v>
      </c>
      <c r="F66" s="22">
        <v>160</v>
      </c>
      <c r="G66" s="22">
        <v>170</v>
      </c>
      <c r="H66" s="22">
        <v>1</v>
      </c>
      <c r="I66" s="22">
        <v>32987.166567696222</v>
      </c>
      <c r="J66" s="22">
        <v>35895089479551.414</v>
      </c>
      <c r="L66" s="14">
        <v>61</v>
      </c>
      <c r="M66" s="14">
        <v>181.62369495111651</v>
      </c>
      <c r="N66" s="14">
        <f t="shared" si="0"/>
        <v>32987.166567696222</v>
      </c>
      <c r="O66">
        <f t="shared" si="1"/>
        <v>35895089479551.414</v>
      </c>
      <c r="Q66" s="14"/>
      <c r="R66" s="14"/>
      <c r="S66" s="14"/>
    </row>
    <row r="67" spans="4:19" ht="15.75" thickBot="1" x14ac:dyDescent="0.3">
      <c r="D67" s="22">
        <v>44</v>
      </c>
      <c r="E67" s="22">
        <v>164</v>
      </c>
      <c r="F67" s="22">
        <v>164</v>
      </c>
      <c r="G67" s="22">
        <v>204</v>
      </c>
      <c r="H67" s="22">
        <v>0</v>
      </c>
      <c r="I67" s="22">
        <v>28002.598407024798</v>
      </c>
      <c r="J67" s="22">
        <v>21958112020484.27</v>
      </c>
      <c r="L67" s="15">
        <v>62</v>
      </c>
      <c r="M67" s="15">
        <v>167.33976935272977</v>
      </c>
      <c r="N67" s="14">
        <f t="shared" si="0"/>
        <v>28002.598407024798</v>
      </c>
      <c r="O67">
        <f t="shared" si="1"/>
        <v>21958112020484.27</v>
      </c>
      <c r="Q67" s="14"/>
      <c r="R67" s="14"/>
      <c r="S67" s="14"/>
    </row>
    <row r="68" spans="4:19" x14ac:dyDescent="0.25">
      <c r="Q68" s="14"/>
      <c r="R68" s="14"/>
      <c r="S68" s="14"/>
    </row>
    <row r="69" spans="4:19" x14ac:dyDescent="0.25">
      <c r="Q69" s="14"/>
      <c r="R69" s="14"/>
      <c r="S69" s="14"/>
    </row>
    <row r="70" spans="4:19" x14ac:dyDescent="0.25">
      <c r="Q70" s="14"/>
      <c r="R70" s="14"/>
      <c r="S70" s="14"/>
    </row>
    <row r="71" spans="4:19" x14ac:dyDescent="0.25">
      <c r="Q71" s="14"/>
      <c r="R71" s="14"/>
      <c r="S71" s="14"/>
    </row>
    <row r="72" spans="4:19" x14ac:dyDescent="0.25">
      <c r="Q72" s="14"/>
      <c r="R72" s="14"/>
      <c r="S72" s="14"/>
    </row>
    <row r="73" spans="4:19" x14ac:dyDescent="0.25">
      <c r="Q73" s="14"/>
      <c r="R73" s="14"/>
      <c r="S73" s="14"/>
    </row>
    <row r="74" spans="4:19" x14ac:dyDescent="0.25">
      <c r="Q74" s="14"/>
      <c r="R74" s="14"/>
      <c r="S74" s="14"/>
    </row>
    <row r="75" spans="4:19" x14ac:dyDescent="0.25">
      <c r="Q75" s="14"/>
      <c r="R75" s="14"/>
      <c r="S75" s="14"/>
    </row>
    <row r="76" spans="4:19" x14ac:dyDescent="0.25">
      <c r="Q76" s="14"/>
      <c r="R76" s="14"/>
      <c r="S76" s="14"/>
    </row>
    <row r="77" spans="4:19" x14ac:dyDescent="0.25">
      <c r="Q77" s="14"/>
      <c r="R77" s="14"/>
      <c r="S77" s="14"/>
    </row>
    <row r="78" spans="4:19" x14ac:dyDescent="0.25">
      <c r="Q78" s="14"/>
      <c r="R78" s="14"/>
      <c r="S78" s="14"/>
    </row>
    <row r="79" spans="4:19" x14ac:dyDescent="0.25">
      <c r="Q79" s="14"/>
      <c r="R79" s="14"/>
      <c r="S79" s="14"/>
    </row>
    <row r="80" spans="4:19" x14ac:dyDescent="0.25">
      <c r="Q80" s="14"/>
      <c r="R80" s="14"/>
      <c r="S80" s="14"/>
    </row>
    <row r="81" spans="17:19" x14ac:dyDescent="0.25">
      <c r="Q81" s="14"/>
      <c r="R81" s="14"/>
      <c r="S81" s="14"/>
    </row>
    <row r="82" spans="17:19" x14ac:dyDescent="0.25">
      <c r="Q82" s="14"/>
      <c r="R82" s="14"/>
      <c r="S82" s="14"/>
    </row>
    <row r="83" spans="17:19" x14ac:dyDescent="0.25">
      <c r="Q83" s="14"/>
      <c r="R83" s="14"/>
      <c r="S83" s="14"/>
    </row>
    <row r="84" spans="17:19" x14ac:dyDescent="0.25">
      <c r="Q84" s="14"/>
      <c r="R84" s="14"/>
      <c r="S84" s="14"/>
    </row>
    <row r="85" spans="17:19" x14ac:dyDescent="0.25">
      <c r="Q85" s="14"/>
      <c r="R85" s="14"/>
      <c r="S85" s="14"/>
    </row>
    <row r="86" spans="17:19" x14ac:dyDescent="0.25">
      <c r="Q86" s="14"/>
      <c r="R86" s="14"/>
      <c r="S86" s="14"/>
    </row>
    <row r="87" spans="17:19" x14ac:dyDescent="0.25">
      <c r="Q87" s="14"/>
      <c r="R87" s="14"/>
      <c r="S87" s="14"/>
    </row>
    <row r="88" spans="17:19" x14ac:dyDescent="0.25">
      <c r="Q88" s="14"/>
      <c r="R88" s="14"/>
      <c r="S88" s="14"/>
    </row>
    <row r="89" spans="17:19" x14ac:dyDescent="0.25">
      <c r="Q89" s="14"/>
      <c r="R89" s="14"/>
      <c r="S89" s="14"/>
    </row>
    <row r="90" spans="17:19" x14ac:dyDescent="0.25">
      <c r="Q90" s="14"/>
      <c r="R90" s="14"/>
      <c r="S90" s="14"/>
    </row>
    <row r="91" spans="17:19" x14ac:dyDescent="0.25">
      <c r="Q91" s="14"/>
      <c r="R91" s="14"/>
      <c r="S91" s="14"/>
    </row>
    <row r="92" spans="17:19" x14ac:dyDescent="0.25">
      <c r="Q92" s="14"/>
      <c r="R92" s="14"/>
      <c r="S92" s="14"/>
    </row>
    <row r="93" spans="17:19" x14ac:dyDescent="0.25">
      <c r="Q93" s="14"/>
      <c r="R93" s="14"/>
      <c r="S93" s="14"/>
    </row>
    <row r="94" spans="17:19" x14ac:dyDescent="0.25">
      <c r="Q94" s="14"/>
      <c r="R94" s="14"/>
      <c r="S94" s="14"/>
    </row>
    <row r="95" spans="17:19" x14ac:dyDescent="0.25">
      <c r="Q95" s="14"/>
      <c r="R95" s="14"/>
      <c r="S95" s="14"/>
    </row>
    <row r="96" spans="17:19" x14ac:dyDescent="0.25">
      <c r="Q96" s="14"/>
      <c r="R96" s="14"/>
      <c r="S96" s="14"/>
    </row>
    <row r="97" spans="17:19" ht="15.75" thickBot="1" x14ac:dyDescent="0.3">
      <c r="Q97" s="15"/>
      <c r="R97" s="15"/>
      <c r="S97" s="15"/>
    </row>
  </sheetData>
  <mergeCells count="2">
    <mergeCell ref="L3:N4"/>
    <mergeCell ref="U15:W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G22"/>
    </sheetView>
  </sheetViews>
  <sheetFormatPr defaultRowHeight="15" x14ac:dyDescent="0.25"/>
  <cols>
    <col min="1" max="1" width="16" customWidth="1"/>
  </cols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14">
        <v>0.86196791116587945</v>
      </c>
      <c r="D4" t="s">
        <v>83</v>
      </c>
      <c r="F4">
        <f>((1190.99-'Ramsey SU MU  VM'!C13)/2)/('Ramsey SU MU  VM'!C13/57)</f>
        <v>0.11152408567954261</v>
      </c>
    </row>
    <row r="5" spans="1:9" x14ac:dyDescent="0.25">
      <c r="A5" s="14" t="s">
        <v>10</v>
      </c>
      <c r="B5" s="14">
        <v>0.74298867987966954</v>
      </c>
    </row>
    <row r="6" spans="1:9" x14ac:dyDescent="0.25">
      <c r="A6" s="14" t="s">
        <v>11</v>
      </c>
      <c r="B6" s="14">
        <v>0.72495279776596211</v>
      </c>
      <c r="D6" t="s">
        <v>84</v>
      </c>
      <c r="F6">
        <v>3.15</v>
      </c>
    </row>
    <row r="7" spans="1:9" x14ac:dyDescent="0.25">
      <c r="A7" s="14" t="s">
        <v>12</v>
      </c>
      <c r="B7" s="14">
        <v>4.562139526350979</v>
      </c>
    </row>
    <row r="8" spans="1:9" ht="15.75" thickBot="1" x14ac:dyDescent="0.3">
      <c r="A8" s="15" t="s">
        <v>13</v>
      </c>
      <c r="B8" s="15">
        <v>62</v>
      </c>
    </row>
    <row r="10" spans="1:9" ht="15.75" thickBot="1" x14ac:dyDescent="0.3">
      <c r="A10" t="s">
        <v>14</v>
      </c>
    </row>
    <row r="11" spans="1:9" x14ac:dyDescent="0.25">
      <c r="A11" s="16"/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</row>
    <row r="12" spans="1:9" x14ac:dyDescent="0.25">
      <c r="A12" s="14" t="s">
        <v>15</v>
      </c>
      <c r="B12" s="14">
        <v>4</v>
      </c>
      <c r="C12" s="14">
        <v>3429.5878115710148</v>
      </c>
      <c r="D12" s="14">
        <v>857.39695289275369</v>
      </c>
      <c r="E12" s="14">
        <v>41.195028621028335</v>
      </c>
      <c r="F12" s="14">
        <v>3.3845917719790644E-16</v>
      </c>
    </row>
    <row r="13" spans="1:9" x14ac:dyDescent="0.25">
      <c r="A13" s="14" t="s">
        <v>16</v>
      </c>
      <c r="B13" s="14">
        <v>57</v>
      </c>
      <c r="C13" s="14">
        <v>1186.3476722999542</v>
      </c>
      <c r="D13" s="14">
        <v>20.813117057893933</v>
      </c>
      <c r="E13" s="14"/>
      <c r="F13" s="14"/>
    </row>
    <row r="14" spans="1:9" ht="15.75" thickBot="1" x14ac:dyDescent="0.3">
      <c r="A14" s="15" t="s">
        <v>17</v>
      </c>
      <c r="B14" s="15">
        <v>61</v>
      </c>
      <c r="C14" s="15">
        <v>4615.9354838709687</v>
      </c>
      <c r="D14" s="15"/>
      <c r="E14" s="15"/>
      <c r="F14" s="15"/>
    </row>
    <row r="15" spans="1:9" ht="15.75" thickBot="1" x14ac:dyDescent="0.3"/>
    <row r="16" spans="1:9" x14ac:dyDescent="0.25">
      <c r="A16" s="16"/>
      <c r="B16" s="16" t="s">
        <v>24</v>
      </c>
      <c r="C16" s="16" t="s">
        <v>12</v>
      </c>
      <c r="D16" s="16" t="s">
        <v>25</v>
      </c>
      <c r="E16" s="16" t="s">
        <v>26</v>
      </c>
      <c r="F16" s="16" t="s">
        <v>27</v>
      </c>
      <c r="G16" s="16" t="s">
        <v>28</v>
      </c>
      <c r="H16" s="16" t="s">
        <v>29</v>
      </c>
      <c r="I16" s="16" t="s">
        <v>30</v>
      </c>
    </row>
    <row r="17" spans="1:9" x14ac:dyDescent="0.25">
      <c r="A17" s="14" t="s">
        <v>18</v>
      </c>
      <c r="B17" s="14">
        <v>107.90662625312976</v>
      </c>
      <c r="C17" s="14">
        <v>197.99859936447598</v>
      </c>
      <c r="D17" s="14">
        <v>0.54498681606578014</v>
      </c>
      <c r="E17" s="14">
        <v>0.5878887264308883</v>
      </c>
      <c r="F17" s="14">
        <v>-288.57872996223159</v>
      </c>
      <c r="G17" s="14">
        <v>504.39198246849116</v>
      </c>
      <c r="H17" s="14">
        <v>-288.57872996223159</v>
      </c>
      <c r="I17" s="14">
        <v>504.39198246849116</v>
      </c>
    </row>
    <row r="18" spans="1:9" x14ac:dyDescent="0.25">
      <c r="A18" s="14" t="s">
        <v>1</v>
      </c>
      <c r="B18" s="14">
        <v>4.1485625661821811E-2</v>
      </c>
      <c r="C18" s="14">
        <v>1.1076416706289978</v>
      </c>
      <c r="D18" s="14">
        <v>3.745401311803602E-2</v>
      </c>
      <c r="E18" s="14">
        <v>0.97025387435630983</v>
      </c>
      <c r="F18" s="14">
        <v>-2.1765285610441323</v>
      </c>
      <c r="G18" s="14">
        <v>2.2594998123677756</v>
      </c>
      <c r="H18" s="14">
        <v>-2.1765285610441323</v>
      </c>
      <c r="I18" s="14">
        <v>2.2594998123677756</v>
      </c>
    </row>
    <row r="19" spans="1:9" x14ac:dyDescent="0.25">
      <c r="A19" s="14" t="s">
        <v>3</v>
      </c>
      <c r="B19" s="14">
        <v>1.4473891941836996</v>
      </c>
      <c r="C19" s="14">
        <v>42.083796892672908</v>
      </c>
      <c r="D19" s="14">
        <v>3.4393027745928041E-2</v>
      </c>
      <c r="E19" s="14">
        <v>0.97268390247656789</v>
      </c>
      <c r="F19" s="14">
        <v>-82.823960479211991</v>
      </c>
      <c r="G19" s="14">
        <v>85.71873886757939</v>
      </c>
      <c r="H19" s="14">
        <v>-82.823960479211991</v>
      </c>
      <c r="I19" s="14">
        <v>85.71873886757939</v>
      </c>
    </row>
    <row r="20" spans="1:9" x14ac:dyDescent="0.25">
      <c r="A20" s="14" t="s">
        <v>81</v>
      </c>
      <c r="B20" s="14">
        <v>6.8551343129803972E-4</v>
      </c>
      <c r="C20" s="14">
        <v>2.2406697308857547E-2</v>
      </c>
      <c r="D20" s="14">
        <v>3.0594130935443609E-2</v>
      </c>
      <c r="E20" s="14">
        <v>0.97570009666652557</v>
      </c>
      <c r="F20" s="14">
        <v>-4.4183123986477953E-2</v>
      </c>
      <c r="G20" s="14">
        <v>4.5554150849074028E-2</v>
      </c>
      <c r="H20" s="14">
        <v>-4.4183123986477953E-2</v>
      </c>
      <c r="I20" s="14">
        <v>4.5554150849074028E-2</v>
      </c>
    </row>
    <row r="21" spans="1:9" ht="15.75" thickBot="1" x14ac:dyDescent="0.3">
      <c r="A21" s="15" t="s">
        <v>82</v>
      </c>
      <c r="B21" s="15">
        <v>7.1471709557093144E-6</v>
      </c>
      <c r="C21" s="15">
        <v>6.6901792047729773E-5</v>
      </c>
      <c r="D21" s="15">
        <v>0.10683078490050468</v>
      </c>
      <c r="E21" s="15">
        <v>0.91529834445278802</v>
      </c>
      <c r="F21" s="15">
        <v>-1.2682135678453927E-4</v>
      </c>
      <c r="G21" s="15">
        <v>1.4111569869595792E-4</v>
      </c>
      <c r="H21" s="15">
        <v>-1.2682135678453927E-4</v>
      </c>
      <c r="I21" s="15">
        <v>1.4111569869595792E-4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M65"/>
  <sheetViews>
    <sheetView tabSelected="1" topLeftCell="A34" workbookViewId="0">
      <selection activeCell="Q57" sqref="Q57"/>
    </sheetView>
  </sheetViews>
  <sheetFormatPr defaultRowHeight="15" x14ac:dyDescent="0.25"/>
  <sheetData>
    <row r="2" spans="5:13" ht="15.75" thickBot="1" x14ac:dyDescent="0.3"/>
    <row r="3" spans="5:13" ht="30.75" thickBot="1" x14ac:dyDescent="0.3">
      <c r="E3" t="s">
        <v>2</v>
      </c>
      <c r="G3" s="25" t="s">
        <v>52</v>
      </c>
      <c r="I3" s="12" t="s">
        <v>0</v>
      </c>
      <c r="J3" s="12" t="s">
        <v>1</v>
      </c>
      <c r="K3" s="13" t="s">
        <v>3</v>
      </c>
      <c r="L3" s="65" t="s">
        <v>81</v>
      </c>
      <c r="M3" s="65" t="s">
        <v>82</v>
      </c>
    </row>
    <row r="4" spans="5:13" x14ac:dyDescent="0.25">
      <c r="E4">
        <v>177</v>
      </c>
      <c r="G4" s="14">
        <v>169.64794495144139</v>
      </c>
      <c r="I4" s="9">
        <v>171</v>
      </c>
      <c r="J4" s="9">
        <v>170</v>
      </c>
      <c r="K4" s="10">
        <v>0</v>
      </c>
      <c r="L4">
        <f>G4^2</f>
        <v>28780.425226247287</v>
      </c>
      <c r="M4">
        <f>G4^3</f>
        <v>4882539.9944614749</v>
      </c>
    </row>
    <row r="5" spans="5:13" x14ac:dyDescent="0.25">
      <c r="E5">
        <v>175</v>
      </c>
      <c r="G5" s="14">
        <v>167.13483182231514</v>
      </c>
      <c r="I5" s="1">
        <v>168</v>
      </c>
      <c r="J5" s="1">
        <v>164</v>
      </c>
      <c r="K5" s="4">
        <v>0</v>
      </c>
      <c r="L5">
        <f t="shared" ref="L5:L65" si="0">G5^2</f>
        <v>27934.052008273564</v>
      </c>
      <c r="M5">
        <f t="shared" ref="M5:M65" si="1">G5^3</f>
        <v>4668753.0845186068</v>
      </c>
    </row>
    <row r="6" spans="5:13" x14ac:dyDescent="0.25">
      <c r="E6">
        <v>175</v>
      </c>
      <c r="G6" s="14">
        <v>165.50643451312519</v>
      </c>
      <c r="I6" s="1">
        <v>162</v>
      </c>
      <c r="J6" s="1">
        <v>160</v>
      </c>
      <c r="K6" s="4">
        <v>0</v>
      </c>
      <c r="L6">
        <f t="shared" si="0"/>
        <v>27392.379865247396</v>
      </c>
      <c r="M6">
        <f t="shared" si="1"/>
        <v>4533615.124326217</v>
      </c>
    </row>
    <row r="7" spans="5:13" x14ac:dyDescent="0.25">
      <c r="E7">
        <v>185</v>
      </c>
      <c r="G7" s="14">
        <v>166.26611966712909</v>
      </c>
      <c r="I7" s="1">
        <v>161</v>
      </c>
      <c r="J7" s="1">
        <v>161</v>
      </c>
      <c r="K7" s="4">
        <v>0</v>
      </c>
      <c r="L7">
        <f t="shared" si="0"/>
        <v>27644.42254916409</v>
      </c>
      <c r="M7">
        <f t="shared" si="1"/>
        <v>4596330.8676879983</v>
      </c>
    </row>
    <row r="8" spans="5:13" x14ac:dyDescent="0.25">
      <c r="E8">
        <v>164</v>
      </c>
      <c r="G8" s="14">
        <v>168.3753847221281</v>
      </c>
      <c r="I8" s="1">
        <v>161</v>
      </c>
      <c r="J8" s="28">
        <v>168</v>
      </c>
      <c r="K8" s="4">
        <v>0</v>
      </c>
      <c r="L8">
        <f t="shared" si="0"/>
        <v>28350.270180324649</v>
      </c>
      <c r="M8">
        <f t="shared" si="1"/>
        <v>4773487.6485884385</v>
      </c>
    </row>
    <row r="9" spans="5:13" x14ac:dyDescent="0.25">
      <c r="E9">
        <v>191</v>
      </c>
      <c r="G9" s="14">
        <v>169.73446578153289</v>
      </c>
      <c r="I9" s="1">
        <v>174</v>
      </c>
      <c r="J9" s="1">
        <v>169</v>
      </c>
      <c r="K9" s="4">
        <v>0</v>
      </c>
      <c r="L9">
        <f t="shared" si="0"/>
        <v>28809.788874142359</v>
      </c>
      <c r="M9">
        <f t="shared" si="1"/>
        <v>4890014.1238313029</v>
      </c>
    </row>
    <row r="10" spans="5:13" x14ac:dyDescent="0.25">
      <c r="E10">
        <v>185</v>
      </c>
      <c r="G10" s="14">
        <v>167.89451697631907</v>
      </c>
      <c r="I10" s="1">
        <v>160</v>
      </c>
      <c r="J10" s="1">
        <v>165</v>
      </c>
      <c r="K10" s="4">
        <v>0</v>
      </c>
      <c r="L10">
        <f t="shared" si="0"/>
        <v>28188.568830711491</v>
      </c>
      <c r="M10">
        <f t="shared" si="1"/>
        <v>4732706.1480860291</v>
      </c>
    </row>
    <row r="11" spans="5:13" x14ac:dyDescent="0.25">
      <c r="E11">
        <v>182</v>
      </c>
      <c r="G11" s="14">
        <v>183.73054603340466</v>
      </c>
      <c r="I11" s="1">
        <v>185</v>
      </c>
      <c r="J11" s="1">
        <v>165</v>
      </c>
      <c r="K11" s="4">
        <v>1</v>
      </c>
      <c r="L11">
        <f t="shared" si="0"/>
        <v>33756.913545733034</v>
      </c>
      <c r="M11">
        <f t="shared" si="1"/>
        <v>6202176.1581599647</v>
      </c>
    </row>
    <row r="12" spans="5:13" x14ac:dyDescent="0.25">
      <c r="E12">
        <v>181</v>
      </c>
      <c r="G12" s="14">
        <v>182.06689014154404</v>
      </c>
      <c r="I12" s="1">
        <v>182</v>
      </c>
      <c r="J12" s="1">
        <v>161</v>
      </c>
      <c r="K12" s="4">
        <v>1</v>
      </c>
      <c r="L12">
        <f t="shared" si="0"/>
        <v>33148.352485813062</v>
      </c>
      <c r="M12">
        <f t="shared" si="1"/>
        <v>6035217.4504077053</v>
      </c>
    </row>
    <row r="13" spans="5:13" x14ac:dyDescent="0.25">
      <c r="E13">
        <v>174</v>
      </c>
      <c r="G13" s="14">
        <v>182.63427871744452</v>
      </c>
      <c r="I13" s="1">
        <v>174</v>
      </c>
      <c r="J13" s="1">
        <v>163</v>
      </c>
      <c r="K13" s="4">
        <v>1</v>
      </c>
      <c r="L13">
        <f t="shared" si="0"/>
        <v>33355.279762641207</v>
      </c>
      <c r="M13">
        <f t="shared" si="1"/>
        <v>6091817.4608685505</v>
      </c>
    </row>
    <row r="14" spans="5:13" x14ac:dyDescent="0.25">
      <c r="E14">
        <v>173</v>
      </c>
      <c r="G14" s="14">
        <v>168.28561263886638</v>
      </c>
      <c r="I14" s="1">
        <v>169</v>
      </c>
      <c r="J14" s="1">
        <v>167</v>
      </c>
      <c r="K14" s="4">
        <v>0</v>
      </c>
      <c r="L14">
        <f t="shared" si="0"/>
        <v>28320.047421238585</v>
      </c>
      <c r="M14">
        <f t="shared" si="1"/>
        <v>4765856.5302448831</v>
      </c>
    </row>
    <row r="15" spans="5:13" x14ac:dyDescent="0.25">
      <c r="E15">
        <v>174</v>
      </c>
      <c r="G15" s="14">
        <v>168.320871221537</v>
      </c>
      <c r="I15" s="1">
        <v>170</v>
      </c>
      <c r="J15" s="1">
        <v>167</v>
      </c>
      <c r="K15" s="4">
        <v>0</v>
      </c>
      <c r="L15">
        <f t="shared" si="0"/>
        <v>28331.915688777244</v>
      </c>
      <c r="M15">
        <f t="shared" si="1"/>
        <v>4768852.7321101185</v>
      </c>
    </row>
    <row r="16" spans="5:13" x14ac:dyDescent="0.25">
      <c r="E16">
        <v>176</v>
      </c>
      <c r="G16" s="14">
        <v>166.35589175039081</v>
      </c>
      <c r="I16" s="1">
        <v>170</v>
      </c>
      <c r="J16" s="1">
        <v>162</v>
      </c>
      <c r="K16" s="4">
        <v>0</v>
      </c>
      <c r="L16">
        <f t="shared" si="0"/>
        <v>27674.282720067746</v>
      </c>
      <c r="M16">
        <f t="shared" si="1"/>
        <v>4603779.9804493012</v>
      </c>
    </row>
    <row r="17" spans="5:13" x14ac:dyDescent="0.25">
      <c r="E17">
        <v>190</v>
      </c>
      <c r="G17" s="14">
        <v>168.07080988967226</v>
      </c>
      <c r="I17" s="1">
        <v>172</v>
      </c>
      <c r="J17" s="1">
        <v>165</v>
      </c>
      <c r="K17" s="4">
        <v>0</v>
      </c>
      <c r="L17">
        <f t="shared" si="0"/>
        <v>28247.797136970355</v>
      </c>
      <c r="M17">
        <f t="shared" si="1"/>
        <v>4747630.1424097726</v>
      </c>
    </row>
    <row r="18" spans="5:13" x14ac:dyDescent="0.25">
      <c r="E18">
        <v>181</v>
      </c>
      <c r="G18" s="14">
        <v>163.68248937266154</v>
      </c>
      <c r="I18" s="1">
        <v>166</v>
      </c>
      <c r="J18" s="1">
        <v>155</v>
      </c>
      <c r="K18" s="4">
        <v>0</v>
      </c>
      <c r="L18">
        <f t="shared" si="0"/>
        <v>26791.957327231456</v>
      </c>
      <c r="M18">
        <f t="shared" si="1"/>
        <v>4385374.2704873644</v>
      </c>
    </row>
    <row r="19" spans="5:13" x14ac:dyDescent="0.25">
      <c r="E19">
        <v>180</v>
      </c>
      <c r="G19" s="14">
        <v>168.53242271756085</v>
      </c>
      <c r="I19" s="1">
        <v>168</v>
      </c>
      <c r="J19" s="1">
        <v>167</v>
      </c>
      <c r="K19" s="4">
        <v>0</v>
      </c>
      <c r="L19">
        <f t="shared" si="0"/>
        <v>28403.177507050619</v>
      </c>
      <c r="M19">
        <f t="shared" si="1"/>
        <v>4786856.3181401715</v>
      </c>
    </row>
    <row r="20" spans="5:13" x14ac:dyDescent="0.25">
      <c r="E20">
        <v>180</v>
      </c>
      <c r="G20" s="14">
        <v>166.90402540837084</v>
      </c>
      <c r="I20" s="1">
        <v>165</v>
      </c>
      <c r="J20" s="1">
        <v>163</v>
      </c>
      <c r="K20" s="4">
        <v>0</v>
      </c>
      <c r="L20">
        <f t="shared" si="0"/>
        <v>27856.9536975181</v>
      </c>
      <c r="M20">
        <f t="shared" si="1"/>
        <v>4649437.7077303706</v>
      </c>
    </row>
    <row r="21" spans="5:13" x14ac:dyDescent="0.25">
      <c r="E21">
        <v>180</v>
      </c>
      <c r="G21" s="14">
        <v>167.71822406296585</v>
      </c>
      <c r="I21" s="1">
        <v>163</v>
      </c>
      <c r="J21" s="1">
        <v>165</v>
      </c>
      <c r="K21" s="4">
        <v>0</v>
      </c>
      <c r="L21">
        <f t="shared" si="0"/>
        <v>28129.402682835214</v>
      </c>
      <c r="M21">
        <f t="shared" si="1"/>
        <v>4717813.4619171489</v>
      </c>
    </row>
    <row r="22" spans="5:13" x14ac:dyDescent="0.25">
      <c r="E22">
        <v>181</v>
      </c>
      <c r="G22" s="14">
        <v>173.85997255509892</v>
      </c>
      <c r="I22" s="1">
        <v>177</v>
      </c>
      <c r="J22" s="1">
        <v>180</v>
      </c>
      <c r="K22" s="4">
        <v>0</v>
      </c>
      <c r="L22">
        <f t="shared" si="0"/>
        <v>30227.290056859751</v>
      </c>
      <c r="M22">
        <f t="shared" si="1"/>
        <v>5255315.8197006509</v>
      </c>
    </row>
    <row r="23" spans="5:13" x14ac:dyDescent="0.25">
      <c r="E23">
        <v>180</v>
      </c>
      <c r="G23" s="14">
        <v>169.34662137215582</v>
      </c>
      <c r="I23" s="1">
        <v>176</v>
      </c>
      <c r="J23" s="1">
        <v>169</v>
      </c>
      <c r="K23" s="4">
        <v>0</v>
      </c>
      <c r="L23">
        <f t="shared" si="0"/>
        <v>28678.278170164303</v>
      </c>
      <c r="M23">
        <f t="shared" si="1"/>
        <v>4856569.5148881758</v>
      </c>
    </row>
    <row r="24" spans="5:13" x14ac:dyDescent="0.25">
      <c r="E24">
        <v>195</v>
      </c>
      <c r="G24" s="14">
        <v>172.31809607600044</v>
      </c>
      <c r="I24" s="1">
        <v>172</v>
      </c>
      <c r="J24" s="1">
        <v>175</v>
      </c>
      <c r="K24" s="4">
        <v>0</v>
      </c>
      <c r="L24">
        <f t="shared" si="0"/>
        <v>29693.526235257719</v>
      </c>
      <c r="M24">
        <f t="shared" si="1"/>
        <v>5116731.9066423792</v>
      </c>
    </row>
    <row r="25" spans="5:13" x14ac:dyDescent="0.25">
      <c r="E25">
        <v>185</v>
      </c>
      <c r="G25" s="14">
        <v>167.08031832172406</v>
      </c>
      <c r="I25" s="1">
        <v>172</v>
      </c>
      <c r="J25" s="1">
        <v>163</v>
      </c>
      <c r="K25" s="4">
        <v>0</v>
      </c>
      <c r="L25">
        <f t="shared" si="0"/>
        <v>27915.832770488643</v>
      </c>
      <c r="M25">
        <f t="shared" si="1"/>
        <v>4664186.2255092589</v>
      </c>
    </row>
    <row r="26" spans="5:13" x14ac:dyDescent="0.25">
      <c r="E26">
        <v>188</v>
      </c>
      <c r="G26" s="14">
        <v>165.55769676054601</v>
      </c>
      <c r="I26" s="1">
        <v>165</v>
      </c>
      <c r="J26" s="1">
        <v>159</v>
      </c>
      <c r="K26" s="4">
        <v>0</v>
      </c>
      <c r="L26">
        <f t="shared" si="0"/>
        <v>27409.350956656905</v>
      </c>
      <c r="M26">
        <f t="shared" si="1"/>
        <v>4537829.0140855853</v>
      </c>
    </row>
    <row r="27" spans="5:13" x14ac:dyDescent="0.25">
      <c r="E27">
        <v>184</v>
      </c>
      <c r="G27" s="14">
        <v>170.70895368473086</v>
      </c>
      <c r="I27" s="1">
        <v>169</v>
      </c>
      <c r="J27" s="1">
        <v>172</v>
      </c>
      <c r="K27" s="4">
        <v>0</v>
      </c>
      <c r="L27">
        <f t="shared" si="0"/>
        <v>29141.546868135585</v>
      </c>
      <c r="M27">
        <f t="shared" si="1"/>
        <v>4974722.9746139711</v>
      </c>
    </row>
    <row r="28" spans="5:13" x14ac:dyDescent="0.25">
      <c r="E28">
        <v>175</v>
      </c>
      <c r="G28" s="14">
        <v>168.35612980420765</v>
      </c>
      <c r="I28" s="1">
        <v>173</v>
      </c>
      <c r="J28" s="1">
        <v>167</v>
      </c>
      <c r="K28" s="4">
        <v>0</v>
      </c>
      <c r="L28">
        <f t="shared" si="0"/>
        <v>28343.786442651217</v>
      </c>
      <c r="M28">
        <f t="shared" si="1"/>
        <v>4771850.1894817296</v>
      </c>
    </row>
    <row r="29" spans="5:13" x14ac:dyDescent="0.25">
      <c r="E29">
        <v>180</v>
      </c>
      <c r="G29" s="14">
        <v>171.7892173359408</v>
      </c>
      <c r="I29" s="1">
        <v>172</v>
      </c>
      <c r="J29" s="1">
        <v>175</v>
      </c>
      <c r="K29" s="4">
        <v>0</v>
      </c>
      <c r="L29">
        <f t="shared" si="0"/>
        <v>29511.535192895106</v>
      </c>
      <c r="M29">
        <f t="shared" si="1"/>
        <v>5069763.5331695229</v>
      </c>
    </row>
    <row r="30" spans="5:13" x14ac:dyDescent="0.25">
      <c r="E30">
        <v>180</v>
      </c>
      <c r="G30" s="14">
        <v>169.34662137215582</v>
      </c>
      <c r="I30" s="1">
        <v>171</v>
      </c>
      <c r="J30" s="1">
        <v>169</v>
      </c>
      <c r="K30" s="4">
        <v>0</v>
      </c>
      <c r="L30">
        <f t="shared" si="0"/>
        <v>28678.278170164303</v>
      </c>
      <c r="M30">
        <f t="shared" si="1"/>
        <v>4856569.5148881758</v>
      </c>
    </row>
    <row r="31" spans="5:13" x14ac:dyDescent="0.25">
      <c r="E31">
        <v>175</v>
      </c>
      <c r="G31" s="14">
        <v>165.50643451312519</v>
      </c>
      <c r="I31" s="1">
        <v>167</v>
      </c>
      <c r="J31" s="1">
        <v>160</v>
      </c>
      <c r="K31" s="4">
        <v>0</v>
      </c>
      <c r="L31">
        <f t="shared" si="0"/>
        <v>27392.379865247396</v>
      </c>
      <c r="M31">
        <f t="shared" si="1"/>
        <v>4533615.124326217</v>
      </c>
    </row>
    <row r="32" spans="5:13" x14ac:dyDescent="0.25">
      <c r="E32">
        <v>181</v>
      </c>
      <c r="G32" s="14">
        <v>184.9165854326265</v>
      </c>
      <c r="I32" s="1">
        <v>183</v>
      </c>
      <c r="J32" s="1">
        <v>168</v>
      </c>
      <c r="K32" s="4">
        <v>1</v>
      </c>
      <c r="L32">
        <f t="shared" si="0"/>
        <v>34194.14356806186</v>
      </c>
      <c r="M32">
        <f t="shared" si="1"/>
        <v>6323064.270399007</v>
      </c>
    </row>
    <row r="33" spans="5:13" x14ac:dyDescent="0.25">
      <c r="E33">
        <v>186</v>
      </c>
      <c r="G33" s="14">
        <v>169.15107354088218</v>
      </c>
      <c r="I33" s="1">
        <v>165</v>
      </c>
      <c r="J33" s="1">
        <v>168</v>
      </c>
      <c r="K33" s="4">
        <v>0</v>
      </c>
      <c r="L33">
        <f t="shared" si="0"/>
        <v>28612.085680032931</v>
      </c>
      <c r="M33">
        <f t="shared" si="1"/>
        <v>4839765.009021272</v>
      </c>
    </row>
    <row r="34" spans="5:13" x14ac:dyDescent="0.25">
      <c r="E34">
        <v>180</v>
      </c>
      <c r="G34" s="14">
        <v>169.75372069945331</v>
      </c>
      <c r="I34" s="1">
        <v>167</v>
      </c>
      <c r="J34" s="1">
        <v>170</v>
      </c>
      <c r="K34" s="4">
        <v>0</v>
      </c>
      <c r="L34">
        <f t="shared" si="0"/>
        <v>28816.325691308004</v>
      </c>
      <c r="M34">
        <f t="shared" si="1"/>
        <v>4891678.5029867794</v>
      </c>
    </row>
    <row r="35" spans="5:13" x14ac:dyDescent="0.25">
      <c r="E35">
        <v>185</v>
      </c>
      <c r="G35" s="14">
        <v>168.70871563091407</v>
      </c>
      <c r="I35" s="18">
        <v>160</v>
      </c>
      <c r="J35" s="18">
        <v>167</v>
      </c>
      <c r="K35" s="4">
        <v>0</v>
      </c>
      <c r="L35">
        <f t="shared" si="0"/>
        <v>28462.630729832628</v>
      </c>
      <c r="M35">
        <f t="shared" si="1"/>
        <v>4801893.8739070492</v>
      </c>
    </row>
    <row r="36" spans="5:13" x14ac:dyDescent="0.25">
      <c r="E36">
        <v>189</v>
      </c>
      <c r="G36" s="14">
        <v>173.32784256186903</v>
      </c>
      <c r="I36" s="1">
        <v>169</v>
      </c>
      <c r="J36" s="1">
        <v>178</v>
      </c>
      <c r="K36" s="4">
        <v>0</v>
      </c>
      <c r="L36">
        <f t="shared" si="0"/>
        <v>30042.54100715206</v>
      </c>
      <c r="M36">
        <f t="shared" si="1"/>
        <v>5207208.8178461464</v>
      </c>
    </row>
    <row r="37" spans="5:13" x14ac:dyDescent="0.25">
      <c r="E37">
        <v>189</v>
      </c>
      <c r="G37" s="14">
        <v>181.94185947561166</v>
      </c>
      <c r="I37" s="1">
        <v>180</v>
      </c>
      <c r="J37" s="1">
        <v>160</v>
      </c>
      <c r="K37" s="4">
        <v>1</v>
      </c>
      <c r="L37">
        <f t="shared" si="0"/>
        <v>33102.840229443224</v>
      </c>
      <c r="M37">
        <f t="shared" si="1"/>
        <v>6022792.3052689834</v>
      </c>
    </row>
    <row r="38" spans="5:13" x14ac:dyDescent="0.25">
      <c r="E38">
        <v>186</v>
      </c>
      <c r="G38" s="14">
        <v>185.0928783459797</v>
      </c>
      <c r="I38" s="1">
        <v>181</v>
      </c>
      <c r="J38" s="1">
        <v>168</v>
      </c>
      <c r="K38" s="4">
        <v>1</v>
      </c>
      <c r="L38">
        <f t="shared" si="0"/>
        <v>34259.373614399643</v>
      </c>
      <c r="M38">
        <f t="shared" si="1"/>
        <v>6341166.0726195397</v>
      </c>
    </row>
    <row r="39" spans="5:13" x14ac:dyDescent="0.25">
      <c r="E39">
        <v>176</v>
      </c>
      <c r="G39" s="14">
        <v>180.66929924629835</v>
      </c>
      <c r="I39" s="1">
        <v>179</v>
      </c>
      <c r="J39" s="1">
        <v>158</v>
      </c>
      <c r="K39" s="4">
        <v>1</v>
      </c>
      <c r="L39">
        <f t="shared" si="0"/>
        <v>32641.395690148503</v>
      </c>
      <c r="M39">
        <f t="shared" si="1"/>
        <v>5897298.085760273</v>
      </c>
    </row>
    <row r="40" spans="5:13" x14ac:dyDescent="0.25">
      <c r="E40">
        <v>182</v>
      </c>
      <c r="G40" s="14">
        <v>182.91634737880966</v>
      </c>
      <c r="I40" s="1">
        <v>186</v>
      </c>
      <c r="J40" s="1">
        <v>163</v>
      </c>
      <c r="K40" s="4">
        <v>1</v>
      </c>
      <c r="L40">
        <f t="shared" si="0"/>
        <v>33458.390138405368</v>
      </c>
      <c r="M40">
        <f t="shared" si="1"/>
        <v>6120086.5132922959</v>
      </c>
    </row>
    <row r="41" spans="5:13" x14ac:dyDescent="0.25">
      <c r="E41">
        <v>180</v>
      </c>
      <c r="G41" s="14">
        <v>181.6245322315759</v>
      </c>
      <c r="I41" s="2">
        <v>189</v>
      </c>
      <c r="J41" s="2">
        <v>160</v>
      </c>
      <c r="K41" s="4">
        <v>1</v>
      </c>
      <c r="L41">
        <f t="shared" si="0"/>
        <v>32987.470708338755</v>
      </c>
      <c r="M41">
        <f t="shared" si="1"/>
        <v>5991333.9369048383</v>
      </c>
    </row>
    <row r="42" spans="5:13" x14ac:dyDescent="0.25">
      <c r="E42">
        <v>182</v>
      </c>
      <c r="G42" s="14">
        <v>181.6950493969172</v>
      </c>
      <c r="I42" s="1">
        <v>180</v>
      </c>
      <c r="J42" s="1">
        <v>160</v>
      </c>
      <c r="K42" s="4">
        <v>1</v>
      </c>
      <c r="L42">
        <f t="shared" si="0"/>
        <v>33013.090975348183</v>
      </c>
      <c r="M42">
        <f t="shared" si="1"/>
        <v>5998315.1955108093</v>
      </c>
    </row>
    <row r="43" spans="5:13" x14ac:dyDescent="0.25">
      <c r="E43">
        <v>195</v>
      </c>
      <c r="G43" s="14">
        <v>191.51669549947792</v>
      </c>
      <c r="I43" s="18">
        <v>195</v>
      </c>
      <c r="J43" s="18">
        <v>183</v>
      </c>
      <c r="K43" s="19">
        <v>1</v>
      </c>
      <c r="L43">
        <f t="shared" si="0"/>
        <v>36678.644655039745</v>
      </c>
      <c r="M43">
        <f t="shared" si="1"/>
        <v>7024572.8197328001</v>
      </c>
    </row>
    <row r="44" spans="5:13" x14ac:dyDescent="0.25">
      <c r="E44">
        <v>179</v>
      </c>
      <c r="G44" s="14">
        <v>186.47446557647518</v>
      </c>
      <c r="I44" s="1">
        <v>187</v>
      </c>
      <c r="J44" s="1">
        <v>172</v>
      </c>
      <c r="K44" s="4">
        <v>1</v>
      </c>
      <c r="L44">
        <f t="shared" si="0"/>
        <v>34772.726312032028</v>
      </c>
      <c r="M44">
        <f t="shared" si="1"/>
        <v>6484225.555673209</v>
      </c>
    </row>
    <row r="45" spans="5:13" x14ac:dyDescent="0.25">
      <c r="E45">
        <v>184</v>
      </c>
      <c r="G45" s="14">
        <v>167.85925839364842</v>
      </c>
      <c r="I45" s="1">
        <v>179</v>
      </c>
      <c r="J45" s="1">
        <v>165</v>
      </c>
      <c r="K45" s="4">
        <v>0</v>
      </c>
      <c r="L45">
        <f t="shared" si="0"/>
        <v>28176.730628465626</v>
      </c>
      <c r="M45">
        <f t="shared" si="1"/>
        <v>4729725.1072518388</v>
      </c>
    </row>
    <row r="46" spans="5:13" x14ac:dyDescent="0.25">
      <c r="E46">
        <v>170</v>
      </c>
      <c r="G46" s="14">
        <v>169.40113487274692</v>
      </c>
      <c r="I46" s="1">
        <v>169</v>
      </c>
      <c r="J46" s="1">
        <v>170</v>
      </c>
      <c r="K46" s="4">
        <v>0</v>
      </c>
      <c r="L46">
        <f t="shared" si="0"/>
        <v>28696.744496174593</v>
      </c>
      <c r="M46">
        <f t="shared" si="1"/>
        <v>4861261.0848052306</v>
      </c>
    </row>
    <row r="47" spans="5:13" x14ac:dyDescent="0.25">
      <c r="E47">
        <v>189</v>
      </c>
      <c r="G47" s="14">
        <v>170.07104794348908</v>
      </c>
      <c r="I47" s="1">
        <v>171</v>
      </c>
      <c r="J47" s="1">
        <v>170</v>
      </c>
      <c r="K47" s="4">
        <v>0</v>
      </c>
      <c r="L47">
        <f t="shared" si="0"/>
        <v>28924.161348596561</v>
      </c>
      <c r="M47">
        <f t="shared" si="1"/>
        <v>4919162.431442379</v>
      </c>
    </row>
    <row r="48" spans="5:13" x14ac:dyDescent="0.25">
      <c r="E48">
        <v>184</v>
      </c>
      <c r="G48" s="14">
        <v>169.08055637554091</v>
      </c>
      <c r="I48" s="1">
        <v>174</v>
      </c>
      <c r="J48" s="1">
        <v>168</v>
      </c>
      <c r="K48" s="4">
        <v>0</v>
      </c>
      <c r="L48">
        <f t="shared" si="0"/>
        <v>28588.234544262468</v>
      </c>
      <c r="M48">
        <f t="shared" si="1"/>
        <v>4833714.6025383566</v>
      </c>
    </row>
    <row r="49" spans="5:13" x14ac:dyDescent="0.25">
      <c r="E49">
        <v>176</v>
      </c>
      <c r="G49" s="14">
        <v>165.54169309579584</v>
      </c>
      <c r="I49" s="1">
        <v>161</v>
      </c>
      <c r="J49" s="1">
        <v>160</v>
      </c>
      <c r="K49" s="4">
        <v>0</v>
      </c>
      <c r="L49">
        <f t="shared" si="0"/>
        <v>27404.052153022658</v>
      </c>
      <c r="M49">
        <f t="shared" si="1"/>
        <v>4536513.19109686</v>
      </c>
    </row>
    <row r="50" spans="5:13" x14ac:dyDescent="0.25">
      <c r="E50">
        <v>186</v>
      </c>
      <c r="G50" s="14">
        <v>187.12837498246716</v>
      </c>
      <c r="I50" s="1">
        <v>187</v>
      </c>
      <c r="J50" s="1">
        <v>173</v>
      </c>
      <c r="K50" s="4">
        <v>1</v>
      </c>
      <c r="L50">
        <f t="shared" si="0"/>
        <v>35017.028723578842</v>
      </c>
      <c r="M50">
        <f t="shared" si="1"/>
        <v>6552679.6817576848</v>
      </c>
    </row>
    <row r="51" spans="5:13" x14ac:dyDescent="0.25">
      <c r="E51">
        <v>186</v>
      </c>
      <c r="G51" s="14">
        <v>184.68577901868221</v>
      </c>
      <c r="I51" s="1">
        <v>187</v>
      </c>
      <c r="J51" s="1">
        <v>167</v>
      </c>
      <c r="K51" s="4">
        <v>1</v>
      </c>
      <c r="L51">
        <f t="shared" si="0"/>
        <v>34108.836971737517</v>
      </c>
      <c r="M51">
        <f t="shared" si="1"/>
        <v>6299417.1275465731</v>
      </c>
    </row>
    <row r="52" spans="5:13" x14ac:dyDescent="0.25">
      <c r="E52">
        <v>186</v>
      </c>
      <c r="G52" s="14">
        <v>183.87158036408721</v>
      </c>
      <c r="I52" s="18">
        <v>179</v>
      </c>
      <c r="J52" s="18">
        <v>165</v>
      </c>
      <c r="K52" s="4">
        <v>1</v>
      </c>
      <c r="L52">
        <f t="shared" si="0"/>
        <v>33808.758065586982</v>
      </c>
      <c r="M52">
        <f t="shared" si="1"/>
        <v>6216469.7756665582</v>
      </c>
    </row>
    <row r="53" spans="5:13" x14ac:dyDescent="0.25">
      <c r="E53">
        <v>174</v>
      </c>
      <c r="G53" s="14">
        <v>185.0768746812295</v>
      </c>
      <c r="I53" s="1">
        <v>185</v>
      </c>
      <c r="J53" s="1">
        <v>169</v>
      </c>
      <c r="K53" s="4">
        <v>1</v>
      </c>
      <c r="L53">
        <f t="shared" si="0"/>
        <v>34253.44954177153</v>
      </c>
      <c r="M53">
        <f t="shared" si="1"/>
        <v>6339521.3882422671</v>
      </c>
    </row>
    <row r="54" spans="5:13" x14ac:dyDescent="0.25">
      <c r="E54">
        <v>180</v>
      </c>
      <c r="G54" s="14">
        <v>167.31112473566833</v>
      </c>
      <c r="I54" s="1">
        <v>171</v>
      </c>
      <c r="J54" s="1">
        <v>164</v>
      </c>
      <c r="K54" s="4">
        <v>0</v>
      </c>
      <c r="L54">
        <f t="shared" si="0"/>
        <v>27993.012460314367</v>
      </c>
      <c r="M54">
        <f t="shared" si="1"/>
        <v>4683542.3994747745</v>
      </c>
    </row>
    <row r="55" spans="5:13" x14ac:dyDescent="0.25">
      <c r="E55">
        <v>178</v>
      </c>
      <c r="G55" s="14">
        <v>168.86900487951706</v>
      </c>
      <c r="I55" s="1">
        <v>157</v>
      </c>
      <c r="J55" s="1">
        <v>168</v>
      </c>
      <c r="K55" s="4">
        <v>0</v>
      </c>
      <c r="L55">
        <f t="shared" si="0"/>
        <v>28516.740808998358</v>
      </c>
      <c r="M55">
        <f t="shared" si="1"/>
        <v>4815593.642822667</v>
      </c>
    </row>
    <row r="56" spans="5:13" x14ac:dyDescent="0.25">
      <c r="E56">
        <v>185</v>
      </c>
      <c r="G56" s="14">
        <v>186.68601707249903</v>
      </c>
      <c r="I56" s="1">
        <v>186</v>
      </c>
      <c r="J56" s="1">
        <v>172</v>
      </c>
      <c r="K56" s="4">
        <v>1</v>
      </c>
      <c r="L56">
        <f t="shared" si="0"/>
        <v>34851.668970393395</v>
      </c>
      <c r="M56">
        <f t="shared" si="1"/>
        <v>6506319.2684119456</v>
      </c>
    </row>
    <row r="57" spans="5:13" x14ac:dyDescent="0.25">
      <c r="E57">
        <v>180</v>
      </c>
      <c r="G57" s="14">
        <v>165.68272742647838</v>
      </c>
      <c r="I57" s="1">
        <v>165</v>
      </c>
      <c r="J57" s="1">
        <v>160</v>
      </c>
      <c r="K57" s="4">
        <v>0</v>
      </c>
      <c r="L57">
        <f t="shared" si="0"/>
        <v>27450.76616747673</v>
      </c>
      <c r="M57">
        <f t="shared" si="1"/>
        <v>4548117.8085740414</v>
      </c>
    </row>
    <row r="58" spans="5:13" x14ac:dyDescent="0.25">
      <c r="E58">
        <v>186</v>
      </c>
      <c r="G58" s="14">
        <v>170.77947085007213</v>
      </c>
      <c r="I58" s="1">
        <v>173</v>
      </c>
      <c r="J58" s="1">
        <v>172</v>
      </c>
      <c r="K58" s="4">
        <v>0</v>
      </c>
      <c r="L58">
        <f t="shared" si="0"/>
        <v>29165.627663830637</v>
      </c>
      <c r="M58">
        <f t="shared" si="1"/>
        <v>4980890.4594392218</v>
      </c>
    </row>
    <row r="59" spans="5:13" x14ac:dyDescent="0.25">
      <c r="E59">
        <v>180</v>
      </c>
      <c r="G59" s="14">
        <v>167.71822406296585</v>
      </c>
      <c r="I59" s="1">
        <v>177</v>
      </c>
      <c r="J59" s="1">
        <v>165</v>
      </c>
      <c r="K59" s="4">
        <v>0</v>
      </c>
      <c r="L59">
        <f t="shared" si="0"/>
        <v>28129.402682835214</v>
      </c>
      <c r="M59">
        <f t="shared" si="1"/>
        <v>4717813.4619171489</v>
      </c>
    </row>
    <row r="60" spans="5:13" ht="15.75" thickBot="1" x14ac:dyDescent="0.3">
      <c r="E60">
        <v>183</v>
      </c>
      <c r="G60" s="14">
        <v>170.67369510206021</v>
      </c>
      <c r="I60" s="6">
        <v>170</v>
      </c>
      <c r="J60" s="6">
        <v>172</v>
      </c>
      <c r="K60" s="7">
        <v>0</v>
      </c>
      <c r="L60">
        <f t="shared" si="0"/>
        <v>29129.51019979101</v>
      </c>
      <c r="M60">
        <f t="shared" si="1"/>
        <v>4971641.1423114836</v>
      </c>
    </row>
    <row r="61" spans="5:13" x14ac:dyDescent="0.25">
      <c r="E61">
        <v>182</v>
      </c>
      <c r="G61" s="14">
        <v>168.60293988290215</v>
      </c>
      <c r="I61" s="29">
        <v>168</v>
      </c>
      <c r="J61" s="29">
        <v>167</v>
      </c>
      <c r="K61" s="29">
        <v>0</v>
      </c>
      <c r="L61">
        <f t="shared" si="0"/>
        <v>28426.951337157516</v>
      </c>
      <c r="M61">
        <f t="shared" si="1"/>
        <v>4792867.5673529534</v>
      </c>
    </row>
    <row r="62" spans="5:13" x14ac:dyDescent="0.25">
      <c r="E62">
        <v>188</v>
      </c>
      <c r="G62" s="14">
        <v>169.62869003352097</v>
      </c>
      <c r="I62" s="29">
        <v>169</v>
      </c>
      <c r="J62" s="29">
        <v>169</v>
      </c>
      <c r="K62" s="29">
        <v>0</v>
      </c>
      <c r="L62">
        <f t="shared" si="0"/>
        <v>28773.892482488336</v>
      </c>
      <c r="M62">
        <f t="shared" si="1"/>
        <v>4880877.6889698729</v>
      </c>
    </row>
    <row r="63" spans="5:13" x14ac:dyDescent="0.25">
      <c r="E63">
        <v>182</v>
      </c>
      <c r="G63" s="14">
        <v>167.38164190100963</v>
      </c>
      <c r="I63" s="18">
        <v>171</v>
      </c>
      <c r="J63" s="18">
        <v>164</v>
      </c>
      <c r="K63" s="19">
        <v>0</v>
      </c>
      <c r="L63">
        <f t="shared" si="0"/>
        <v>28016.614045477821</v>
      </c>
      <c r="M63">
        <f t="shared" si="1"/>
        <v>4689466.8594389651</v>
      </c>
    </row>
    <row r="64" spans="5:13" x14ac:dyDescent="0.25">
      <c r="E64">
        <v>170</v>
      </c>
      <c r="G64" s="14">
        <v>181.27194640486951</v>
      </c>
      <c r="I64" s="22">
        <v>189</v>
      </c>
      <c r="J64" s="22">
        <v>160</v>
      </c>
      <c r="K64" s="22">
        <v>1</v>
      </c>
      <c r="L64">
        <f t="shared" si="0"/>
        <v>32859.518553409885</v>
      </c>
      <c r="M64">
        <f t="shared" si="1"/>
        <v>5956508.8861035323</v>
      </c>
    </row>
    <row r="65" spans="5:13" ht="15.75" thickBot="1" x14ac:dyDescent="0.3">
      <c r="E65">
        <v>204</v>
      </c>
      <c r="G65" s="15">
        <v>168.15733071976373</v>
      </c>
      <c r="I65" s="22">
        <v>164</v>
      </c>
      <c r="J65" s="22">
        <v>164</v>
      </c>
      <c r="K65" s="22">
        <v>0</v>
      </c>
      <c r="L65">
        <f t="shared" si="0"/>
        <v>28276.887874795997</v>
      </c>
      <c r="M65">
        <f t="shared" si="1"/>
        <v>4754965.9860877478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6" sqref="D26"/>
    </sheetView>
  </sheetViews>
  <sheetFormatPr defaultRowHeight="15" x14ac:dyDescent="0.25"/>
  <cols>
    <col min="1" max="1" width="20.5703125" customWidth="1"/>
    <col min="2" max="2" width="11.5703125" bestFit="1" customWidth="1"/>
    <col min="3" max="4" width="13.7109375" bestFit="1" customWidth="1"/>
    <col min="5" max="6" width="11.5703125" bestFit="1" customWidth="1"/>
    <col min="7" max="7" width="12.5703125" bestFit="1" customWidth="1"/>
    <col min="8" max="8" width="11.5703125" bestFit="1" customWidth="1"/>
    <col min="9" max="9" width="12.5703125" bestFit="1" customWidth="1"/>
  </cols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35">
        <v>0.86392041782213047</v>
      </c>
      <c r="C4" s="36"/>
      <c r="D4" s="36"/>
      <c r="E4" s="36"/>
      <c r="F4" s="36"/>
      <c r="G4" s="36"/>
      <c r="H4" s="36"/>
      <c r="I4" s="36"/>
    </row>
    <row r="5" spans="1:9" x14ac:dyDescent="0.25">
      <c r="A5" s="14" t="s">
        <v>10</v>
      </c>
      <c r="B5" s="35">
        <v>0.74635848832996454</v>
      </c>
      <c r="C5" s="36"/>
      <c r="D5" s="36"/>
      <c r="E5" s="36"/>
      <c r="F5" s="36"/>
      <c r="G5" s="36"/>
      <c r="H5" s="36"/>
      <c r="I5" s="36"/>
    </row>
    <row r="6" spans="1:9" x14ac:dyDescent="0.25">
      <c r="A6" s="14" t="s">
        <v>11</v>
      </c>
      <c r="B6" s="35">
        <v>0.7320014216316606</v>
      </c>
      <c r="C6" s="36"/>
      <c r="D6" s="36"/>
      <c r="E6" s="36"/>
      <c r="F6" s="36"/>
      <c r="G6" s="36"/>
      <c r="H6" s="36"/>
      <c r="I6" s="36"/>
    </row>
    <row r="7" spans="1:9" x14ac:dyDescent="0.25">
      <c r="A7" s="14" t="s">
        <v>12</v>
      </c>
      <c r="B7" s="35">
        <v>4.5010647917852378</v>
      </c>
      <c r="C7" s="36"/>
      <c r="D7" s="36"/>
      <c r="E7" s="36"/>
      <c r="F7" s="36"/>
      <c r="G7" s="36"/>
      <c r="H7" s="36"/>
      <c r="I7" s="36"/>
    </row>
    <row r="8" spans="1:9" ht="15.75" thickBot="1" x14ac:dyDescent="0.3">
      <c r="A8" s="15" t="s">
        <v>13</v>
      </c>
      <c r="B8" s="37">
        <v>57</v>
      </c>
      <c r="C8" s="36"/>
      <c r="D8" s="36"/>
      <c r="E8" s="36"/>
      <c r="F8" s="36"/>
      <c r="G8" s="36"/>
      <c r="H8" s="36"/>
      <c r="I8" s="36"/>
    </row>
    <row r="9" spans="1:9" x14ac:dyDescent="0.25">
      <c r="B9" s="36"/>
      <c r="C9" s="36"/>
      <c r="D9" s="36"/>
      <c r="E9" s="36"/>
      <c r="F9" s="36"/>
      <c r="G9" s="36"/>
      <c r="H9" s="36"/>
      <c r="I9" s="36"/>
    </row>
    <row r="10" spans="1:9" ht="15.75" thickBot="1" x14ac:dyDescent="0.3">
      <c r="A10" t="s">
        <v>14</v>
      </c>
      <c r="B10" s="36"/>
      <c r="C10" s="36"/>
      <c r="D10" s="36"/>
      <c r="E10" s="36"/>
      <c r="F10" s="36"/>
      <c r="G10" s="36"/>
      <c r="H10" s="36"/>
      <c r="I10" s="36"/>
    </row>
    <row r="11" spans="1:9" x14ac:dyDescent="0.25">
      <c r="A11" s="16"/>
      <c r="B11" s="38" t="s">
        <v>19</v>
      </c>
      <c r="C11" s="38" t="s">
        <v>20</v>
      </c>
      <c r="D11" s="38" t="s">
        <v>21</v>
      </c>
      <c r="E11" s="38" t="s">
        <v>22</v>
      </c>
      <c r="F11" s="38" t="s">
        <v>23</v>
      </c>
      <c r="G11" s="36"/>
      <c r="H11" s="36"/>
      <c r="I11" s="36"/>
    </row>
    <row r="12" spans="1:9" x14ac:dyDescent="0.25">
      <c r="A12" s="14" t="s">
        <v>15</v>
      </c>
      <c r="B12" s="23">
        <v>3</v>
      </c>
      <c r="C12" s="23">
        <v>3159.6104552806519</v>
      </c>
      <c r="D12" s="23">
        <v>1053.2034850935506</v>
      </c>
      <c r="E12" s="23">
        <v>51.985444103156375</v>
      </c>
      <c r="F12" s="23">
        <v>8.3391075329857626E-16</v>
      </c>
      <c r="G12" s="39"/>
      <c r="H12" s="39"/>
      <c r="I12" s="39"/>
    </row>
    <row r="13" spans="1:9" x14ac:dyDescent="0.25">
      <c r="A13" s="14" t="s">
        <v>16</v>
      </c>
      <c r="B13" s="23">
        <v>53</v>
      </c>
      <c r="C13" s="23">
        <v>1073.7579657719805</v>
      </c>
      <c r="D13" s="23">
        <v>20.259584259848687</v>
      </c>
      <c r="E13" s="23"/>
      <c r="F13" s="23"/>
      <c r="G13" s="39"/>
      <c r="H13" s="39"/>
      <c r="I13" s="39"/>
    </row>
    <row r="14" spans="1:9" ht="15.75" thickBot="1" x14ac:dyDescent="0.3">
      <c r="A14" s="15" t="s">
        <v>17</v>
      </c>
      <c r="B14" s="24">
        <v>56</v>
      </c>
      <c r="C14" s="24">
        <v>4233.3684210526326</v>
      </c>
      <c r="D14" s="24"/>
      <c r="E14" s="24"/>
      <c r="F14" s="24"/>
      <c r="G14" s="39"/>
      <c r="H14" s="39"/>
      <c r="I14" s="39"/>
    </row>
    <row r="15" spans="1:9" ht="15.75" thickBot="1" x14ac:dyDescent="0.3">
      <c r="B15" s="39"/>
      <c r="C15" s="39"/>
      <c r="D15" s="39"/>
      <c r="E15" s="39"/>
      <c r="F15" s="39"/>
      <c r="G15" s="39"/>
      <c r="H15" s="39"/>
      <c r="I15" s="39"/>
    </row>
    <row r="16" spans="1:9" x14ac:dyDescent="0.25">
      <c r="A16" s="16"/>
      <c r="B16" s="40" t="s">
        <v>24</v>
      </c>
      <c r="C16" s="40" t="s">
        <v>12</v>
      </c>
      <c r="D16" s="40" t="s">
        <v>25</v>
      </c>
      <c r="E16" s="40" t="s">
        <v>26</v>
      </c>
      <c r="F16" s="40" t="s">
        <v>27</v>
      </c>
      <c r="G16" s="40" t="s">
        <v>28</v>
      </c>
      <c r="H16" s="40" t="s">
        <v>29</v>
      </c>
      <c r="I16" s="40" t="s">
        <v>30</v>
      </c>
    </row>
    <row r="17" spans="1:9" x14ac:dyDescent="0.25">
      <c r="A17" s="14" t="s">
        <v>18</v>
      </c>
      <c r="B17" s="23">
        <v>76.405785976657725</v>
      </c>
      <c r="C17" s="23">
        <v>22.761648139465759</v>
      </c>
      <c r="D17" s="23">
        <v>3.356777396280894</v>
      </c>
      <c r="E17" s="23">
        <v>1.4647892437133906E-3</v>
      </c>
      <c r="F17" s="23">
        <v>30.751701374089841</v>
      </c>
      <c r="G17" s="23">
        <v>122.05987057922562</v>
      </c>
      <c r="H17" s="23">
        <v>30.751701374089841</v>
      </c>
      <c r="I17" s="23">
        <v>122.05987057922562</v>
      </c>
    </row>
    <row r="18" spans="1:9" x14ac:dyDescent="0.25">
      <c r="A18" s="14" t="s">
        <v>1</v>
      </c>
      <c r="B18" s="23">
        <v>0.40253005631874061</v>
      </c>
      <c r="C18" s="23">
        <v>0.1137670528887309</v>
      </c>
      <c r="D18" s="23">
        <v>3.5381953394928178</v>
      </c>
      <c r="E18" s="23">
        <v>8.4724370621717851E-4</v>
      </c>
      <c r="F18" s="23">
        <v>0.17434224558805234</v>
      </c>
      <c r="G18" s="23">
        <v>0.63071786704942889</v>
      </c>
      <c r="H18" s="23">
        <v>0.17434224558805234</v>
      </c>
      <c r="I18" s="23">
        <v>0.63071786704942889</v>
      </c>
    </row>
    <row r="19" spans="1:9" x14ac:dyDescent="0.25">
      <c r="A19" s="14" t="s">
        <v>2</v>
      </c>
      <c r="B19" s="23">
        <v>0.13804157550247498</v>
      </c>
      <c r="C19" s="23">
        <v>0.10789903051343636</v>
      </c>
      <c r="D19" s="23">
        <v>1.2793588120820516</v>
      </c>
      <c r="E19" s="23">
        <v>0.20634342176620094</v>
      </c>
      <c r="F19" s="23">
        <v>-7.8376472848530609E-2</v>
      </c>
      <c r="G19" s="23">
        <v>0.35445962385348057</v>
      </c>
      <c r="H19" s="23">
        <v>-7.8376472848530609E-2</v>
      </c>
      <c r="I19" s="23">
        <v>0.35445962385348057</v>
      </c>
    </row>
    <row r="20" spans="1:9" ht="15.75" thickBot="1" x14ac:dyDescent="0.3">
      <c r="A20" s="15" t="s">
        <v>3</v>
      </c>
      <c r="B20" s="24">
        <v>15.274595224944516</v>
      </c>
      <c r="C20" s="24">
        <v>1.3187805001820607</v>
      </c>
      <c r="D20" s="24">
        <v>11.58236357213033</v>
      </c>
      <c r="E20" s="24">
        <v>3.8654017130601424E-16</v>
      </c>
      <c r="F20" s="24">
        <v>12.629456518001051</v>
      </c>
      <c r="G20" s="24">
        <v>17.919733931887983</v>
      </c>
      <c r="H20" s="24">
        <v>12.629456518001051</v>
      </c>
      <c r="I20" s="24">
        <v>17.919733931887983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K31" sqref="K31"/>
    </sheetView>
  </sheetViews>
  <sheetFormatPr defaultRowHeight="15" x14ac:dyDescent="0.25"/>
  <sheetData>
    <row r="1" spans="1:5" x14ac:dyDescent="0.25">
      <c r="A1" s="16"/>
      <c r="B1" s="16" t="s">
        <v>0</v>
      </c>
      <c r="C1" s="16" t="s">
        <v>1</v>
      </c>
      <c r="D1" s="16" t="s">
        <v>2</v>
      </c>
      <c r="E1" s="16" t="s">
        <v>3</v>
      </c>
    </row>
    <row r="2" spans="1:5" x14ac:dyDescent="0.25">
      <c r="A2" s="14" t="s">
        <v>0</v>
      </c>
      <c r="B2" s="14">
        <v>1</v>
      </c>
      <c r="C2" s="34"/>
      <c r="D2" s="34"/>
      <c r="E2" s="34"/>
    </row>
    <row r="3" spans="1:5" x14ac:dyDescent="0.25">
      <c r="A3" s="14" t="s">
        <v>1</v>
      </c>
      <c r="B3" s="14">
        <v>0.20178635464516823</v>
      </c>
      <c r="C3" s="34">
        <v>1</v>
      </c>
      <c r="D3" s="34"/>
      <c r="E3" s="34"/>
    </row>
    <row r="4" spans="1:5" x14ac:dyDescent="0.25">
      <c r="A4" s="14" t="s">
        <v>2</v>
      </c>
      <c r="B4" s="14">
        <v>0.10416671487851722</v>
      </c>
      <c r="C4" s="34">
        <v>0.26353358138209626</v>
      </c>
      <c r="D4" s="34">
        <v>1</v>
      </c>
      <c r="E4" s="34"/>
    </row>
    <row r="5" spans="1:5" ht="15.75" thickBot="1" x14ac:dyDescent="0.3">
      <c r="A5" s="15" t="s">
        <v>3</v>
      </c>
      <c r="B5" s="15">
        <v>0.82124113734446258</v>
      </c>
      <c r="C5" s="34">
        <v>-6.9982166199989468E-2</v>
      </c>
      <c r="D5" s="34">
        <v>1.2863660401196448E-2</v>
      </c>
      <c r="E5" s="34">
        <v>1</v>
      </c>
    </row>
    <row r="8" spans="1:5" x14ac:dyDescent="0.25">
      <c r="A8" s="31" t="s">
        <v>46</v>
      </c>
      <c r="B8" s="31"/>
      <c r="C8" s="31"/>
      <c r="D8" s="31"/>
      <c r="E8" s="31"/>
    </row>
    <row r="9" spans="1:5" x14ac:dyDescent="0.25">
      <c r="A9" s="31"/>
      <c r="B9" s="31"/>
      <c r="C9" s="31"/>
      <c r="D9" s="31"/>
      <c r="E9" s="31"/>
    </row>
  </sheetData>
  <mergeCells count="1">
    <mergeCell ref="A8:E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8" sqref="I28"/>
    </sheetView>
  </sheetViews>
  <sheetFormatPr defaultRowHeight="15" x14ac:dyDescent="0.25"/>
  <cols>
    <col min="1" max="1" width="14.42578125" customWidth="1"/>
  </cols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14">
        <v>0.27355861385356733</v>
      </c>
      <c r="E4" t="s">
        <v>47</v>
      </c>
      <c r="F4">
        <f>1/(1-B5)</f>
        <v>1.0808874739347401</v>
      </c>
    </row>
    <row r="5" spans="1:9" x14ac:dyDescent="0.25">
      <c r="A5" s="32" t="s">
        <v>10</v>
      </c>
      <c r="B5" s="32">
        <v>7.4834315213485159E-2</v>
      </c>
    </row>
    <row r="6" spans="1:9" x14ac:dyDescent="0.25">
      <c r="A6" s="14" t="s">
        <v>11</v>
      </c>
      <c r="B6" s="14">
        <v>4.3472766576654137E-2</v>
      </c>
      <c r="D6" s="31" t="s">
        <v>48</v>
      </c>
      <c r="E6" s="31"/>
      <c r="F6" s="31"/>
      <c r="G6" s="31"/>
      <c r="H6" s="31"/>
    </row>
    <row r="7" spans="1:9" x14ac:dyDescent="0.25">
      <c r="A7" s="14" t="s">
        <v>12</v>
      </c>
      <c r="B7" s="14">
        <v>5.2971439455564449</v>
      </c>
      <c r="D7" s="31"/>
      <c r="E7" s="31"/>
      <c r="F7" s="31"/>
      <c r="G7" s="31"/>
      <c r="H7" s="31"/>
    </row>
    <row r="8" spans="1:9" ht="15.75" thickBot="1" x14ac:dyDescent="0.3">
      <c r="A8" s="15" t="s">
        <v>13</v>
      </c>
      <c r="B8" s="15">
        <v>62</v>
      </c>
      <c r="D8" s="31"/>
      <c r="E8" s="31"/>
      <c r="F8" s="31"/>
      <c r="G8" s="31"/>
      <c r="H8" s="31"/>
    </row>
    <row r="9" spans="1:9" x14ac:dyDescent="0.25">
      <c r="D9" t="s">
        <v>49</v>
      </c>
    </row>
    <row r="10" spans="1:9" ht="15.75" thickBot="1" x14ac:dyDescent="0.3">
      <c r="A10" t="s">
        <v>14</v>
      </c>
    </row>
    <row r="11" spans="1:9" x14ac:dyDescent="0.25">
      <c r="A11" s="16"/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</row>
    <row r="12" spans="1:9" x14ac:dyDescent="0.25">
      <c r="A12" s="14" t="s">
        <v>15</v>
      </c>
      <c r="B12" s="14">
        <v>2</v>
      </c>
      <c r="C12" s="14">
        <v>133.91117905419537</v>
      </c>
      <c r="D12" s="14">
        <v>66.955589527097686</v>
      </c>
      <c r="E12" s="14">
        <v>2.3861804810748319</v>
      </c>
      <c r="F12" s="14">
        <v>0.10080352585543817</v>
      </c>
    </row>
    <row r="13" spans="1:9" x14ac:dyDescent="0.25">
      <c r="A13" s="14" t="s">
        <v>16</v>
      </c>
      <c r="B13" s="14">
        <v>59</v>
      </c>
      <c r="C13" s="14">
        <v>1655.5243048167729</v>
      </c>
      <c r="D13" s="14">
        <v>28.059733979945303</v>
      </c>
      <c r="E13" s="14"/>
      <c r="F13" s="14"/>
    </row>
    <row r="14" spans="1:9" ht="15.75" thickBot="1" x14ac:dyDescent="0.3">
      <c r="A14" s="15" t="s">
        <v>17</v>
      </c>
      <c r="B14" s="15">
        <v>61</v>
      </c>
      <c r="C14" s="15">
        <v>1789.4354838709683</v>
      </c>
      <c r="D14" s="15"/>
      <c r="E14" s="15"/>
      <c r="F14" s="15"/>
    </row>
    <row r="15" spans="1:9" ht="15.75" thickBot="1" x14ac:dyDescent="0.3"/>
    <row r="16" spans="1:9" x14ac:dyDescent="0.25">
      <c r="A16" s="16"/>
      <c r="B16" s="16" t="s">
        <v>24</v>
      </c>
      <c r="C16" s="16" t="s">
        <v>12</v>
      </c>
      <c r="D16" s="16" t="s">
        <v>25</v>
      </c>
      <c r="E16" s="16" t="s">
        <v>26</v>
      </c>
      <c r="F16" s="16" t="s">
        <v>27</v>
      </c>
      <c r="G16" s="16" t="s">
        <v>28</v>
      </c>
      <c r="H16" s="16" t="s">
        <v>29</v>
      </c>
      <c r="I16" s="16" t="s">
        <v>30</v>
      </c>
    </row>
    <row r="17" spans="1:9" x14ac:dyDescent="0.25">
      <c r="A17" s="14" t="s">
        <v>18</v>
      </c>
      <c r="B17" s="14">
        <v>127.08257090950752</v>
      </c>
      <c r="C17" s="14">
        <v>18.810717393068444</v>
      </c>
      <c r="D17" s="14">
        <v>6.755859877855384</v>
      </c>
      <c r="E17" s="14">
        <v>6.9971478469258136E-9</v>
      </c>
      <c r="F17" s="14">
        <v>89.442412347452958</v>
      </c>
      <c r="G17" s="14">
        <v>164.7227294715621</v>
      </c>
      <c r="H17" s="14">
        <v>89.442412347452958</v>
      </c>
      <c r="I17" s="14">
        <v>164.7227294715621</v>
      </c>
    </row>
    <row r="18" spans="1:9" x14ac:dyDescent="0.25">
      <c r="A18" s="14" t="s">
        <v>2</v>
      </c>
      <c r="B18" s="14">
        <v>0.21843238023535574</v>
      </c>
      <c r="C18" s="14">
        <v>0.10343031702366275</v>
      </c>
      <c r="D18" s="14">
        <v>2.1118796356911762</v>
      </c>
      <c r="E18" s="14">
        <v>3.8940949223001897E-2</v>
      </c>
      <c r="F18" s="14">
        <v>1.1468793916802195E-2</v>
      </c>
      <c r="G18" s="14">
        <v>0.42539596655390932</v>
      </c>
      <c r="H18" s="14">
        <v>1.1468793916802195E-2</v>
      </c>
      <c r="I18" s="14">
        <v>0.42539596655390932</v>
      </c>
    </row>
    <row r="19" spans="1:9" ht="15.75" thickBot="1" x14ac:dyDescent="0.3">
      <c r="A19" s="15" t="s">
        <v>3</v>
      </c>
      <c r="B19" s="15">
        <v>-0.86854940342722464</v>
      </c>
      <c r="C19" s="15">
        <v>1.4822141801565905</v>
      </c>
      <c r="D19" s="15">
        <v>-0.58598103773063726</v>
      </c>
      <c r="E19" s="15">
        <v>0.56012333249345247</v>
      </c>
      <c r="F19" s="15">
        <v>-3.8344531272574547</v>
      </c>
      <c r="G19" s="15">
        <v>2.0973543204030052</v>
      </c>
      <c r="H19" s="15">
        <v>-3.8344531272574547</v>
      </c>
      <c r="I19" s="15">
        <v>2.0973543204030052</v>
      </c>
    </row>
  </sheetData>
  <mergeCells count="1">
    <mergeCell ref="D6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10" workbookViewId="0">
      <selection activeCell="L31" sqref="L31"/>
    </sheetView>
  </sheetViews>
  <sheetFormatPr defaultRowHeight="15" x14ac:dyDescent="0.25"/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14">
        <v>0.8617653923722336</v>
      </c>
    </row>
    <row r="5" spans="1:9" x14ac:dyDescent="0.25">
      <c r="A5" s="14" t="s">
        <v>10</v>
      </c>
      <c r="B5" s="14">
        <v>0.74263959149046976</v>
      </c>
    </row>
    <row r="6" spans="1:9" x14ac:dyDescent="0.25">
      <c r="A6" s="14" t="s">
        <v>11</v>
      </c>
      <c r="B6" s="14">
        <v>0.72932784622273539</v>
      </c>
    </row>
    <row r="7" spans="1:9" x14ac:dyDescent="0.25">
      <c r="A7" s="14" t="s">
        <v>12</v>
      </c>
      <c r="B7" s="14">
        <v>4.5257101591384261</v>
      </c>
    </row>
    <row r="8" spans="1:9" ht="15.75" thickBot="1" x14ac:dyDescent="0.3">
      <c r="A8" s="15" t="s">
        <v>13</v>
      </c>
      <c r="B8" s="15">
        <v>62</v>
      </c>
    </row>
    <row r="10" spans="1:9" ht="15.75" thickBot="1" x14ac:dyDescent="0.3">
      <c r="A10" t="s">
        <v>14</v>
      </c>
    </row>
    <row r="11" spans="1:9" x14ac:dyDescent="0.25">
      <c r="A11" s="16"/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</row>
    <row r="12" spans="1:9" x14ac:dyDescent="0.25">
      <c r="A12" s="14" t="s">
        <v>15</v>
      </c>
      <c r="B12" s="14">
        <v>3</v>
      </c>
      <c r="C12" s="14">
        <v>3427.9764420883002</v>
      </c>
      <c r="D12" s="14">
        <v>1142.6588140294334</v>
      </c>
      <c r="E12" s="14">
        <v>55.788296467069365</v>
      </c>
      <c r="F12" s="14">
        <v>4.2933184547070539E-17</v>
      </c>
    </row>
    <row r="13" spans="1:9" x14ac:dyDescent="0.25">
      <c r="A13" s="14" t="s">
        <v>16</v>
      </c>
      <c r="B13" s="14">
        <v>58</v>
      </c>
      <c r="C13" s="14">
        <v>1187.9590417826682</v>
      </c>
      <c r="D13" s="14">
        <v>20.482052444528762</v>
      </c>
      <c r="E13" s="14"/>
      <c r="F13" s="14"/>
    </row>
    <row r="14" spans="1:9" ht="15.75" thickBot="1" x14ac:dyDescent="0.3">
      <c r="A14" s="15" t="s">
        <v>17</v>
      </c>
      <c r="B14" s="15">
        <v>61</v>
      </c>
      <c r="C14" s="15">
        <v>4615.9354838709687</v>
      </c>
      <c r="D14" s="15"/>
      <c r="E14" s="15"/>
      <c r="F14" s="15"/>
    </row>
    <row r="15" spans="1:9" ht="15.75" thickBot="1" x14ac:dyDescent="0.3"/>
    <row r="16" spans="1:9" x14ac:dyDescent="0.25">
      <c r="A16" s="16"/>
      <c r="B16" s="16" t="s">
        <v>24</v>
      </c>
      <c r="C16" s="16" t="s">
        <v>12</v>
      </c>
      <c r="D16" s="16" t="s">
        <v>25</v>
      </c>
      <c r="E16" s="16" t="s">
        <v>26</v>
      </c>
      <c r="F16" s="16" t="s">
        <v>27</v>
      </c>
      <c r="G16" s="16" t="s">
        <v>28</v>
      </c>
      <c r="H16" s="16" t="s">
        <v>29</v>
      </c>
      <c r="I16" s="16" t="s">
        <v>30</v>
      </c>
    </row>
    <row r="17" spans="1:9" x14ac:dyDescent="0.25">
      <c r="A17" s="14" t="s">
        <v>18</v>
      </c>
      <c r="B17" s="14">
        <v>94.200290178163755</v>
      </c>
      <c r="C17" s="14">
        <v>21.403095509761471</v>
      </c>
      <c r="D17" s="14">
        <v>4.4012460784095984</v>
      </c>
      <c r="E17" s="14">
        <v>4.6793588930609613E-5</v>
      </c>
      <c r="F17" s="14">
        <v>51.35733968144384</v>
      </c>
      <c r="G17" s="14">
        <v>137.04324067488366</v>
      </c>
      <c r="H17" s="14">
        <v>51.35733968144384</v>
      </c>
      <c r="I17" s="14">
        <v>137.04324067488366</v>
      </c>
    </row>
    <row r="18" spans="1:9" x14ac:dyDescent="0.25">
      <c r="A18" s="14" t="s">
        <v>1</v>
      </c>
      <c r="B18" s="14">
        <v>0.40709932729749515</v>
      </c>
      <c r="C18" s="14">
        <v>0.11122923656385367</v>
      </c>
      <c r="D18" s="14">
        <v>3.6600028901914698</v>
      </c>
      <c r="E18" s="14">
        <v>5.4636313422329287E-4</v>
      </c>
      <c r="F18" s="14">
        <v>0.18444981971950278</v>
      </c>
      <c r="G18" s="14">
        <v>0.6297488348754875</v>
      </c>
      <c r="H18" s="14">
        <v>0.18444981971950278</v>
      </c>
      <c r="I18" s="14">
        <v>0.6297488348754875</v>
      </c>
    </row>
    <row r="19" spans="1:9" x14ac:dyDescent="0.25">
      <c r="A19" s="14" t="s">
        <v>2</v>
      </c>
      <c r="B19" s="14">
        <v>3.5258582670641088E-2</v>
      </c>
      <c r="C19" s="14">
        <v>9.1646728772442967E-2</v>
      </c>
      <c r="D19" s="14">
        <v>0.38472276253511961</v>
      </c>
      <c r="E19" s="14">
        <v>0.7018499494719328</v>
      </c>
      <c r="F19" s="14">
        <v>-0.14819227667787419</v>
      </c>
      <c r="G19" s="14">
        <v>0.21870944201915635</v>
      </c>
      <c r="H19" s="14">
        <v>-0.14819227667787419</v>
      </c>
      <c r="I19" s="14">
        <v>0.21870944201915635</v>
      </c>
    </row>
    <row r="20" spans="1:9" ht="15.75" thickBot="1" x14ac:dyDescent="0.3">
      <c r="A20" s="15" t="s">
        <v>3</v>
      </c>
      <c r="B20" s="15">
        <v>15.941804805097519</v>
      </c>
      <c r="C20" s="15">
        <v>1.2700360153385539</v>
      </c>
      <c r="D20" s="15">
        <v>12.552246245432581</v>
      </c>
      <c r="E20" s="15">
        <v>3.5464125845822948E-18</v>
      </c>
      <c r="F20" s="15">
        <v>13.399551507700188</v>
      </c>
      <c r="G20" s="15">
        <v>18.484058102494849</v>
      </c>
      <c r="H20" s="15">
        <v>13.399551507700188</v>
      </c>
      <c r="I20" s="15">
        <v>18.484058102494849</v>
      </c>
    </row>
    <row r="24" spans="1:9" x14ac:dyDescent="0.25">
      <c r="A24" t="s">
        <v>50</v>
      </c>
    </row>
    <row r="25" spans="1:9" ht="15.75" thickBot="1" x14ac:dyDescent="0.3"/>
    <row r="26" spans="1:9" s="26" customFormat="1" ht="60" x14ac:dyDescent="0.25">
      <c r="A26" s="25" t="s">
        <v>51</v>
      </c>
      <c r="B26" s="25" t="s">
        <v>52</v>
      </c>
      <c r="C26" s="25" t="s">
        <v>53</v>
      </c>
      <c r="D26" s="25" t="s">
        <v>54</v>
      </c>
    </row>
    <row r="27" spans="1:9" x14ac:dyDescent="0.25">
      <c r="A27" s="14">
        <v>1</v>
      </c>
      <c r="B27" s="14">
        <v>169.64794495144139</v>
      </c>
      <c r="C27" s="14">
        <v>1.3520550485586114</v>
      </c>
      <c r="D27" s="14">
        <v>0.30637869216107716</v>
      </c>
    </row>
    <row r="28" spans="1:9" x14ac:dyDescent="0.25">
      <c r="A28" s="14">
        <v>2</v>
      </c>
      <c r="B28" s="14">
        <v>167.13483182231514</v>
      </c>
      <c r="C28" s="14">
        <v>0.86516817768486476</v>
      </c>
      <c r="D28" s="14">
        <v>0.19604904035605217</v>
      </c>
    </row>
    <row r="29" spans="1:9" x14ac:dyDescent="0.25">
      <c r="A29" s="14">
        <v>3</v>
      </c>
      <c r="B29" s="14">
        <v>165.50643451312519</v>
      </c>
      <c r="C29" s="14">
        <v>-3.5064345131251855</v>
      </c>
      <c r="D29" s="14">
        <v>-0.79456588799770833</v>
      </c>
    </row>
    <row r="30" spans="1:9" x14ac:dyDescent="0.25">
      <c r="A30" s="14">
        <v>4</v>
      </c>
      <c r="B30" s="14">
        <v>166.26611966712909</v>
      </c>
      <c r="C30" s="14">
        <v>-5.2661196671290895</v>
      </c>
      <c r="D30" s="14">
        <v>-1.1933144719948845</v>
      </c>
    </row>
    <row r="31" spans="1:9" x14ac:dyDescent="0.25">
      <c r="A31" s="14">
        <v>5</v>
      </c>
      <c r="B31" s="14">
        <v>168.3753847221281</v>
      </c>
      <c r="C31" s="14">
        <v>-7.3753847221281035</v>
      </c>
      <c r="D31" s="14">
        <v>-1.671278641915771</v>
      </c>
    </row>
    <row r="32" spans="1:9" x14ac:dyDescent="0.25">
      <c r="A32" s="14">
        <v>6</v>
      </c>
      <c r="B32" s="14">
        <v>169.73446578153289</v>
      </c>
      <c r="C32" s="14">
        <v>4.2655342184671099</v>
      </c>
      <c r="D32" s="14">
        <v>0.96657957574692854</v>
      </c>
    </row>
    <row r="33" spans="1:4" x14ac:dyDescent="0.25">
      <c r="A33" s="14">
        <v>7</v>
      </c>
      <c r="B33" s="14">
        <v>167.89451697631907</v>
      </c>
      <c r="C33" s="14">
        <v>-7.8945169763190677</v>
      </c>
      <c r="D33" s="14">
        <v>-1.7889151695610168</v>
      </c>
    </row>
    <row r="34" spans="1:4" x14ac:dyDescent="0.25">
      <c r="A34" s="14">
        <v>8</v>
      </c>
      <c r="B34" s="14">
        <v>183.73054603340466</v>
      </c>
      <c r="C34" s="14">
        <v>1.2694539665953357</v>
      </c>
      <c r="D34" s="14">
        <v>0.287661102599929</v>
      </c>
    </row>
    <row r="35" spans="1:4" x14ac:dyDescent="0.25">
      <c r="A35" s="14">
        <v>9</v>
      </c>
      <c r="B35" s="14">
        <v>182.06689014154404</v>
      </c>
      <c r="C35" s="14">
        <v>-6.6890141544035941E-2</v>
      </c>
      <c r="D35" s="14">
        <v>-1.5157455391020395E-2</v>
      </c>
    </row>
    <row r="36" spans="1:4" x14ac:dyDescent="0.25">
      <c r="A36" s="14">
        <v>10</v>
      </c>
      <c r="B36" s="14">
        <v>182.63427871744452</v>
      </c>
      <c r="C36" s="14">
        <v>-8.6342787174445164</v>
      </c>
      <c r="D36" s="14">
        <v>-1.9565468314511438</v>
      </c>
    </row>
    <row r="37" spans="1:4" x14ac:dyDescent="0.25">
      <c r="A37" s="14">
        <v>11</v>
      </c>
      <c r="B37" s="14">
        <v>168.28561263886638</v>
      </c>
      <c r="C37" s="14">
        <v>0.71438736113361756</v>
      </c>
      <c r="D37" s="14">
        <v>0.16188177074140245</v>
      </c>
    </row>
    <row r="38" spans="1:4" x14ac:dyDescent="0.25">
      <c r="A38" s="14">
        <v>12</v>
      </c>
      <c r="B38" s="14">
        <v>168.320871221537</v>
      </c>
      <c r="C38" s="14">
        <v>1.6791287784629958</v>
      </c>
      <c r="D38" s="14">
        <v>0.38049432947568212</v>
      </c>
    </row>
    <row r="39" spans="1:4" x14ac:dyDescent="0.25">
      <c r="A39" s="14">
        <v>13</v>
      </c>
      <c r="B39" s="14">
        <v>166.35589175039081</v>
      </c>
      <c r="C39" s="14">
        <v>3.6441082496091894</v>
      </c>
      <c r="D39" s="14">
        <v>0.82576306401052313</v>
      </c>
    </row>
    <row r="40" spans="1:4" x14ac:dyDescent="0.25">
      <c r="A40" s="14">
        <v>14</v>
      </c>
      <c r="B40" s="14">
        <v>168.07080988967226</v>
      </c>
      <c r="C40" s="14">
        <v>3.9291901103277382</v>
      </c>
      <c r="D40" s="14">
        <v>0.89036325003024863</v>
      </c>
    </row>
    <row r="41" spans="1:4" x14ac:dyDescent="0.25">
      <c r="A41" s="14">
        <v>15</v>
      </c>
      <c r="B41" s="14">
        <v>163.68248937266154</v>
      </c>
      <c r="C41" s="14">
        <v>2.3175106273384642</v>
      </c>
      <c r="D41" s="14">
        <v>0.52515308147423867</v>
      </c>
    </row>
    <row r="42" spans="1:4" x14ac:dyDescent="0.25">
      <c r="A42" s="14">
        <v>16</v>
      </c>
      <c r="B42" s="14">
        <v>168.53242271756085</v>
      </c>
      <c r="C42" s="14">
        <v>-0.53242271756084847</v>
      </c>
      <c r="D42" s="14">
        <v>-0.12064817631282115</v>
      </c>
    </row>
    <row r="43" spans="1:4" x14ac:dyDescent="0.25">
      <c r="A43" s="14">
        <v>17</v>
      </c>
      <c r="B43" s="14">
        <v>166.90402540837084</v>
      </c>
      <c r="C43" s="14">
        <v>-1.9040254083708419</v>
      </c>
      <c r="D43" s="14">
        <v>-0.43145640784376033</v>
      </c>
    </row>
    <row r="44" spans="1:4" x14ac:dyDescent="0.25">
      <c r="A44" s="14">
        <v>18</v>
      </c>
      <c r="B44" s="14">
        <v>167.71822406296585</v>
      </c>
      <c r="C44" s="14">
        <v>-4.7182240629658452</v>
      </c>
      <c r="D44" s="14">
        <v>-1.069160105038234</v>
      </c>
    </row>
    <row r="45" spans="1:4" x14ac:dyDescent="0.25">
      <c r="A45" s="14">
        <v>19</v>
      </c>
      <c r="B45" s="14">
        <v>173.85997255509892</v>
      </c>
      <c r="C45" s="14">
        <v>3.1400274449010794</v>
      </c>
      <c r="D45" s="14">
        <v>0.71153722841705525</v>
      </c>
    </row>
    <row r="46" spans="1:4" x14ac:dyDescent="0.25">
      <c r="A46" s="14">
        <v>20</v>
      </c>
      <c r="B46" s="14">
        <v>169.34662137215582</v>
      </c>
      <c r="C46" s="14">
        <v>6.6533786278441767</v>
      </c>
      <c r="D46" s="14">
        <v>1.5076704492354065</v>
      </c>
    </row>
    <row r="47" spans="1:4" x14ac:dyDescent="0.25">
      <c r="A47" s="14">
        <v>21</v>
      </c>
      <c r="B47" s="14">
        <v>172.31809607600044</v>
      </c>
      <c r="C47" s="14">
        <v>-0.31809607600044387</v>
      </c>
      <c r="D47" s="14">
        <v>-7.2081280899386257E-2</v>
      </c>
    </row>
    <row r="48" spans="1:4" x14ac:dyDescent="0.25">
      <c r="A48" s="14">
        <v>22</v>
      </c>
      <c r="B48" s="14">
        <v>167.08031832172406</v>
      </c>
      <c r="C48" s="14">
        <v>4.9196816782759356</v>
      </c>
      <c r="D48" s="14">
        <v>1.1148108503761514</v>
      </c>
    </row>
    <row r="49" spans="1:4" x14ac:dyDescent="0.25">
      <c r="A49" s="14">
        <v>23</v>
      </c>
      <c r="B49" s="14">
        <v>165.55769676054601</v>
      </c>
      <c r="C49" s="14">
        <v>-0.55769676054600836</v>
      </c>
      <c r="D49" s="14">
        <v>-0.12637533087185424</v>
      </c>
    </row>
    <row r="50" spans="1:4" x14ac:dyDescent="0.25">
      <c r="A50" s="14">
        <v>24</v>
      </c>
      <c r="B50" s="14">
        <v>170.70895368473086</v>
      </c>
      <c r="C50" s="14">
        <v>-1.708953684730858</v>
      </c>
      <c r="D50" s="14">
        <v>-0.38725271981335058</v>
      </c>
    </row>
    <row r="51" spans="1:4" x14ac:dyDescent="0.25">
      <c r="A51" s="14">
        <v>25</v>
      </c>
      <c r="B51" s="14">
        <v>168.35612980420765</v>
      </c>
      <c r="C51" s="14">
        <v>4.6438701957923456</v>
      </c>
      <c r="D51" s="14">
        <v>1.0523113527584944</v>
      </c>
    </row>
    <row r="52" spans="1:4" x14ac:dyDescent="0.25">
      <c r="A52" s="14">
        <v>26</v>
      </c>
      <c r="B52" s="14">
        <v>171.7892173359408</v>
      </c>
      <c r="C52" s="14">
        <v>0.21078266405919521</v>
      </c>
      <c r="D52" s="14">
        <v>4.7763822200531068E-2</v>
      </c>
    </row>
    <row r="53" spans="1:4" x14ac:dyDescent="0.25">
      <c r="A53" s="14">
        <v>27</v>
      </c>
      <c r="B53" s="14">
        <v>169.34662137215582</v>
      </c>
      <c r="C53" s="14">
        <v>1.6533786278441767</v>
      </c>
      <c r="D53" s="14">
        <v>0.37465928786405905</v>
      </c>
    </row>
    <row r="54" spans="1:4" x14ac:dyDescent="0.25">
      <c r="A54" s="14">
        <v>28</v>
      </c>
      <c r="B54" s="14">
        <v>165.50643451312519</v>
      </c>
      <c r="C54" s="14">
        <v>1.4935654868748145</v>
      </c>
      <c r="D54" s="14">
        <v>0.33844527337363911</v>
      </c>
    </row>
    <row r="55" spans="1:4" x14ac:dyDescent="0.25">
      <c r="A55" s="14">
        <v>29</v>
      </c>
      <c r="B55" s="14">
        <v>184.9165854326265</v>
      </c>
      <c r="C55" s="14">
        <v>-1.9165854326265048</v>
      </c>
      <c r="D55" s="14">
        <v>-0.43430253737751251</v>
      </c>
    </row>
    <row r="56" spans="1:4" x14ac:dyDescent="0.25">
      <c r="A56" s="14">
        <v>30</v>
      </c>
      <c r="B56" s="14">
        <v>169.15107354088218</v>
      </c>
      <c r="C56" s="14">
        <v>-4.1510735408821802</v>
      </c>
      <c r="D56" s="14">
        <v>-0.94064253069855808</v>
      </c>
    </row>
    <row r="57" spans="1:4" x14ac:dyDescent="0.25">
      <c r="A57" s="14">
        <v>31</v>
      </c>
      <c r="B57" s="14">
        <v>169.75372069945331</v>
      </c>
      <c r="C57" s="14">
        <v>-2.7537206994533108</v>
      </c>
      <c r="D57" s="14">
        <v>-0.62399925755598296</v>
      </c>
    </row>
    <row r="58" spans="1:4" x14ac:dyDescent="0.25">
      <c r="A58" s="14">
        <v>32</v>
      </c>
      <c r="B58" s="14">
        <v>168.70871563091407</v>
      </c>
      <c r="C58" s="14">
        <v>-8.708715630914071</v>
      </c>
      <c r="D58" s="14">
        <v>-1.9734144022069515</v>
      </c>
    </row>
    <row r="59" spans="1:4" x14ac:dyDescent="0.25">
      <c r="A59" s="14">
        <v>33</v>
      </c>
      <c r="B59" s="14">
        <v>173.32784256186903</v>
      </c>
      <c r="C59" s="14">
        <v>-4.3278425618690335</v>
      </c>
      <c r="D59" s="14">
        <v>-0.98069878545111622</v>
      </c>
    </row>
    <row r="60" spans="1:4" x14ac:dyDescent="0.25">
      <c r="A60" s="14">
        <v>34</v>
      </c>
      <c r="B60" s="14">
        <v>181.94185947561166</v>
      </c>
      <c r="C60" s="14">
        <v>-1.9418594756116647</v>
      </c>
      <c r="D60" s="14">
        <v>-0.44002969193654556</v>
      </c>
    </row>
    <row r="61" spans="1:4" x14ac:dyDescent="0.25">
      <c r="A61" s="14">
        <v>35</v>
      </c>
      <c r="B61" s="14">
        <v>185.0928783459797</v>
      </c>
      <c r="C61" s="14">
        <v>-4.0928783459796989</v>
      </c>
      <c r="D61" s="14">
        <v>-0.9274553696260196</v>
      </c>
    </row>
    <row r="62" spans="1:4" x14ac:dyDescent="0.25">
      <c r="A62" s="14">
        <v>36</v>
      </c>
      <c r="B62" s="14">
        <v>180.66929924629835</v>
      </c>
      <c r="C62" s="14">
        <v>-1.6692992462983511</v>
      </c>
      <c r="D62" s="14">
        <v>-0.37826693554496194</v>
      </c>
    </row>
    <row r="63" spans="1:4" x14ac:dyDescent="0.25">
      <c r="A63" s="14">
        <v>37</v>
      </c>
      <c r="B63" s="14">
        <v>182.91634737880966</v>
      </c>
      <c r="C63" s="14">
        <v>3.083652621190339</v>
      </c>
      <c r="D63" s="14">
        <v>0.6987625675201331</v>
      </c>
    </row>
    <row r="64" spans="1:4" x14ac:dyDescent="0.25">
      <c r="A64" s="14">
        <v>38</v>
      </c>
      <c r="B64" s="14">
        <v>181.6245322315759</v>
      </c>
      <c r="C64" s="14">
        <v>7.3754677684241017</v>
      </c>
      <c r="D64" s="14">
        <v>1.6712974603918263</v>
      </c>
    </row>
    <row r="65" spans="1:4" x14ac:dyDescent="0.25">
      <c r="A65" s="14">
        <v>39</v>
      </c>
      <c r="B65" s="14">
        <v>181.6950493969172</v>
      </c>
      <c r="C65" s="14">
        <v>-1.6950493969171987</v>
      </c>
      <c r="D65" s="14">
        <v>-0.38410197715659145</v>
      </c>
    </row>
    <row r="66" spans="1:4" x14ac:dyDescent="0.25">
      <c r="A66" s="14">
        <v>40</v>
      </c>
      <c r="B66" s="14">
        <v>191.51669549947792</v>
      </c>
      <c r="C66" s="14">
        <v>3.4833045005220811</v>
      </c>
      <c r="D66" s="14">
        <v>0.78932457550931279</v>
      </c>
    </row>
    <row r="67" spans="1:4" x14ac:dyDescent="0.25">
      <c r="A67" s="14">
        <v>41</v>
      </c>
      <c r="B67" s="14">
        <v>186.47446557647518</v>
      </c>
      <c r="C67" s="14">
        <v>0.52553442352481738</v>
      </c>
      <c r="D67" s="14">
        <v>0.11908727350769498</v>
      </c>
    </row>
    <row r="68" spans="1:4" x14ac:dyDescent="0.25">
      <c r="A68" s="14">
        <v>42</v>
      </c>
      <c r="B68" s="14">
        <v>167.85925839364842</v>
      </c>
      <c r="C68" s="14">
        <v>11.140741606351583</v>
      </c>
      <c r="D68" s="14">
        <v>2.5245169171900992</v>
      </c>
    </row>
    <row r="69" spans="1:4" x14ac:dyDescent="0.25">
      <c r="A69" s="14">
        <v>43</v>
      </c>
      <c r="B69" s="14">
        <v>169.40113487274692</v>
      </c>
      <c r="C69" s="14">
        <v>-0.40113487274692261</v>
      </c>
      <c r="D69" s="14">
        <v>-9.0898057607507687E-2</v>
      </c>
    </row>
    <row r="70" spans="1:4" x14ac:dyDescent="0.25">
      <c r="A70" s="14">
        <v>44</v>
      </c>
      <c r="B70" s="14">
        <v>170.07104794348908</v>
      </c>
      <c r="C70" s="14">
        <v>0.92895205651092283</v>
      </c>
      <c r="D70" s="14">
        <v>0.21050260968114845</v>
      </c>
    </row>
    <row r="71" spans="1:4" x14ac:dyDescent="0.25">
      <c r="A71" s="14">
        <v>45</v>
      </c>
      <c r="B71" s="14">
        <v>169.08055637554091</v>
      </c>
      <c r="C71" s="14">
        <v>4.9194436244590918</v>
      </c>
      <c r="D71" s="14">
        <v>1.1147569068498533</v>
      </c>
    </row>
    <row r="72" spans="1:4" x14ac:dyDescent="0.25">
      <c r="A72" s="14">
        <v>46</v>
      </c>
      <c r="B72" s="14">
        <v>165.54169309579584</v>
      </c>
      <c r="C72" s="14">
        <v>-4.5416930957958357</v>
      </c>
      <c r="D72" s="14">
        <v>-1.029157793811974</v>
      </c>
    </row>
    <row r="73" spans="1:4" x14ac:dyDescent="0.25">
      <c r="A73" s="14">
        <v>47</v>
      </c>
      <c r="B73" s="14">
        <v>187.12837498246716</v>
      </c>
      <c r="C73" s="14">
        <v>-0.1283749824671645</v>
      </c>
      <c r="D73" s="14">
        <v>-2.9090057595229681E-2</v>
      </c>
    </row>
    <row r="74" spans="1:4" x14ac:dyDescent="0.25">
      <c r="A74" s="14">
        <v>48</v>
      </c>
      <c r="B74" s="14">
        <v>184.68577901868221</v>
      </c>
      <c r="C74" s="14">
        <v>2.3142209813177885</v>
      </c>
      <c r="D74" s="14">
        <v>0.52440764034256138</v>
      </c>
    </row>
    <row r="75" spans="1:4" x14ac:dyDescent="0.25">
      <c r="A75" s="14">
        <v>49</v>
      </c>
      <c r="B75" s="14">
        <v>183.87158036408721</v>
      </c>
      <c r="C75" s="14">
        <v>-4.8715803640872082</v>
      </c>
      <c r="D75" s="14">
        <v>-1.1039109852056599</v>
      </c>
    </row>
    <row r="76" spans="1:4" x14ac:dyDescent="0.25">
      <c r="A76" s="14">
        <v>50</v>
      </c>
      <c r="B76" s="14">
        <v>185.0768746812295</v>
      </c>
      <c r="C76" s="14">
        <v>-7.687468122949781E-2</v>
      </c>
      <c r="D76" s="14">
        <v>-1.7419974371977086E-2</v>
      </c>
    </row>
    <row r="77" spans="1:4" x14ac:dyDescent="0.25">
      <c r="A77" s="14">
        <v>51</v>
      </c>
      <c r="B77" s="14">
        <v>167.31112473566833</v>
      </c>
      <c r="C77" s="14">
        <v>3.6888752643316707</v>
      </c>
      <c r="D77" s="14">
        <v>0.83590736947889244</v>
      </c>
    </row>
    <row r="78" spans="1:4" x14ac:dyDescent="0.25">
      <c r="A78" s="14">
        <v>52</v>
      </c>
      <c r="B78" s="14">
        <v>168.86900487951706</v>
      </c>
      <c r="C78" s="14">
        <v>-11.869004879517064</v>
      </c>
      <c r="D78" s="14">
        <v>-2.6895430005727636</v>
      </c>
    </row>
    <row r="79" spans="1:4" x14ac:dyDescent="0.25">
      <c r="A79" s="14">
        <v>53</v>
      </c>
      <c r="B79" s="14">
        <v>186.68601707249903</v>
      </c>
      <c r="C79" s="14">
        <v>-0.68601707249902688</v>
      </c>
      <c r="D79" s="14">
        <v>-0.15545300000653886</v>
      </c>
    </row>
    <row r="80" spans="1:4" x14ac:dyDescent="0.25">
      <c r="A80" s="14">
        <v>54</v>
      </c>
      <c r="B80" s="14">
        <v>165.68272742647838</v>
      </c>
      <c r="C80" s="14">
        <v>-0.68272742647837958</v>
      </c>
      <c r="D80" s="14">
        <v>-0.15470755887486801</v>
      </c>
    </row>
    <row r="81" spans="1:4" x14ac:dyDescent="0.25">
      <c r="A81" s="14">
        <v>55</v>
      </c>
      <c r="B81" s="14">
        <v>170.77947085007213</v>
      </c>
      <c r="C81" s="14">
        <v>2.2205291499278701</v>
      </c>
      <c r="D81" s="14">
        <v>0.50317686220374136</v>
      </c>
    </row>
    <row r="82" spans="1:4" x14ac:dyDescent="0.25">
      <c r="A82" s="14">
        <v>56</v>
      </c>
      <c r="B82" s="14">
        <v>167.71822406296585</v>
      </c>
      <c r="C82" s="14">
        <v>9.2817759370341548</v>
      </c>
      <c r="D82" s="14">
        <v>2.1032711468015388</v>
      </c>
    </row>
    <row r="83" spans="1:4" x14ac:dyDescent="0.25">
      <c r="A83" s="14">
        <v>57</v>
      </c>
      <c r="B83" s="14">
        <v>170.67369510206021</v>
      </c>
      <c r="C83" s="14">
        <v>-0.67369510206020777</v>
      </c>
      <c r="D83" s="14">
        <v>-0.15266081399908488</v>
      </c>
    </row>
    <row r="84" spans="1:4" x14ac:dyDescent="0.25">
      <c r="A84" s="14">
        <v>58</v>
      </c>
      <c r="B84" s="14">
        <v>168.60293988290215</v>
      </c>
      <c r="C84" s="14">
        <v>-0.60293988290214884</v>
      </c>
      <c r="D84" s="14">
        <v>-0.13662752339281356</v>
      </c>
    </row>
    <row r="85" spans="1:4" x14ac:dyDescent="0.25">
      <c r="A85" s="14">
        <v>59</v>
      </c>
      <c r="B85" s="14">
        <v>169.62869003352097</v>
      </c>
      <c r="C85" s="14">
        <v>-0.62869003352096797</v>
      </c>
      <c r="D85" s="14">
        <v>-0.14246256500443666</v>
      </c>
    </row>
    <row r="86" spans="1:4" x14ac:dyDescent="0.25">
      <c r="A86" s="14">
        <v>60</v>
      </c>
      <c r="B86" s="14">
        <v>167.38164190100963</v>
      </c>
      <c r="C86" s="14">
        <v>3.6183580989903703</v>
      </c>
      <c r="D86" s="14">
        <v>0.81992802239890006</v>
      </c>
    </row>
    <row r="87" spans="1:4" x14ac:dyDescent="0.25">
      <c r="A87" s="14">
        <v>61</v>
      </c>
      <c r="B87" s="14">
        <v>181.27194640486951</v>
      </c>
      <c r="C87" s="14">
        <v>7.7280535951304898</v>
      </c>
      <c r="D87" s="14">
        <v>1.7511941957917625</v>
      </c>
    </row>
    <row r="88" spans="1:4" ht="15.75" thickBot="1" x14ac:dyDescent="0.3">
      <c r="A88" s="15">
        <v>62</v>
      </c>
      <c r="B88" s="15">
        <v>168.15733071976373</v>
      </c>
      <c r="C88" s="15">
        <v>-4.1573307197637348</v>
      </c>
      <c r="D88" s="15">
        <v>-0.94206042140085777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B74"/>
  <sheetViews>
    <sheetView zoomScale="55" zoomScaleNormal="55" workbookViewId="0">
      <selection activeCell="L2" sqref="L2:O64"/>
    </sheetView>
  </sheetViews>
  <sheetFormatPr defaultRowHeight="15" x14ac:dyDescent="0.25"/>
  <sheetData>
    <row r="1" spans="2:28" ht="15.75" thickBot="1" x14ac:dyDescent="0.3"/>
    <row r="2" spans="2:28" ht="15.75" thickBot="1" x14ac:dyDescent="0.3">
      <c r="B2" s="11" t="s">
        <v>6</v>
      </c>
      <c r="C2" s="12" t="s">
        <v>0</v>
      </c>
      <c r="D2" s="12" t="s">
        <v>1</v>
      </c>
      <c r="E2" s="12" t="s">
        <v>2</v>
      </c>
      <c r="F2" s="13" t="s">
        <v>3</v>
      </c>
      <c r="K2" s="11" t="s">
        <v>6</v>
      </c>
      <c r="L2" s="12" t="s">
        <v>0</v>
      </c>
      <c r="M2" s="12" t="s">
        <v>1</v>
      </c>
      <c r="N2" s="12" t="s">
        <v>2</v>
      </c>
      <c r="O2" s="13" t="s">
        <v>3</v>
      </c>
      <c r="Z2" s="16"/>
    </row>
    <row r="3" spans="2:28" ht="15.75" thickBot="1" x14ac:dyDescent="0.3">
      <c r="B3" s="8">
        <v>1</v>
      </c>
      <c r="C3" s="9">
        <v>171</v>
      </c>
      <c r="D3" s="9">
        <v>170</v>
      </c>
      <c r="E3" s="9">
        <v>177</v>
      </c>
      <c r="F3" s="10" t="s">
        <v>4</v>
      </c>
      <c r="K3" s="8">
        <v>1</v>
      </c>
      <c r="L3" s="9">
        <v>171</v>
      </c>
      <c r="M3" s="9">
        <v>170</v>
      </c>
      <c r="N3" s="9">
        <v>177</v>
      </c>
      <c r="O3" s="10">
        <v>0</v>
      </c>
      <c r="Y3" s="21"/>
      <c r="Z3" s="14"/>
    </row>
    <row r="4" spans="2:28" x14ac:dyDescent="0.25">
      <c r="B4" s="3">
        <v>2</v>
      </c>
      <c r="C4" s="1">
        <v>168</v>
      </c>
      <c r="D4" s="1">
        <v>164</v>
      </c>
      <c r="E4" s="1">
        <v>175</v>
      </c>
      <c r="F4" s="4" t="s">
        <v>4</v>
      </c>
      <c r="K4" s="3">
        <v>2</v>
      </c>
      <c r="L4" s="1">
        <v>168</v>
      </c>
      <c r="M4" s="1">
        <v>164</v>
      </c>
      <c r="N4" s="1">
        <v>175</v>
      </c>
      <c r="O4" s="4">
        <v>0</v>
      </c>
      <c r="Y4" s="21"/>
      <c r="Z4" s="14"/>
      <c r="AA4" s="16"/>
    </row>
    <row r="5" spans="2:28" x14ac:dyDescent="0.25">
      <c r="B5" s="3">
        <v>3</v>
      </c>
      <c r="C5" s="1">
        <v>162</v>
      </c>
      <c r="D5" s="1">
        <v>160</v>
      </c>
      <c r="E5" s="1">
        <v>175</v>
      </c>
      <c r="F5" s="4" t="s">
        <v>4</v>
      </c>
      <c r="K5" s="3">
        <v>3</v>
      </c>
      <c r="L5" s="1">
        <v>162</v>
      </c>
      <c r="M5" s="1">
        <v>160</v>
      </c>
      <c r="N5" s="1">
        <v>175</v>
      </c>
      <c r="O5" s="4">
        <v>0</v>
      </c>
      <c r="Y5" s="21"/>
      <c r="Z5" s="14"/>
      <c r="AA5" s="14"/>
    </row>
    <row r="6" spans="2:28" x14ac:dyDescent="0.25">
      <c r="B6" s="3">
        <v>4</v>
      </c>
      <c r="C6" s="1">
        <v>161</v>
      </c>
      <c r="D6" s="1">
        <v>161</v>
      </c>
      <c r="E6" s="1">
        <v>185</v>
      </c>
      <c r="F6" s="4" t="s">
        <v>4</v>
      </c>
      <c r="K6" s="3">
        <v>4</v>
      </c>
      <c r="L6" s="1">
        <v>161</v>
      </c>
      <c r="M6" s="1">
        <v>161</v>
      </c>
      <c r="N6" s="1">
        <v>185</v>
      </c>
      <c r="O6" s="4">
        <v>0</v>
      </c>
      <c r="Y6" s="21"/>
      <c r="Z6" s="14"/>
      <c r="AA6" s="14"/>
    </row>
    <row r="7" spans="2:28" x14ac:dyDescent="0.25">
      <c r="B7" s="3">
        <v>5</v>
      </c>
      <c r="C7" s="1">
        <v>161</v>
      </c>
      <c r="D7" s="2">
        <v>168</v>
      </c>
      <c r="E7" s="2">
        <v>164</v>
      </c>
      <c r="F7" s="4" t="s">
        <v>4</v>
      </c>
      <c r="K7" s="3">
        <v>5</v>
      </c>
      <c r="L7" s="1">
        <v>161</v>
      </c>
      <c r="M7" s="28">
        <v>168</v>
      </c>
      <c r="N7" s="28">
        <v>164</v>
      </c>
      <c r="O7" s="4">
        <v>0</v>
      </c>
      <c r="Y7" s="21"/>
      <c r="Z7" s="14"/>
      <c r="AA7" s="14"/>
    </row>
    <row r="8" spans="2:28" x14ac:dyDescent="0.25">
      <c r="B8" s="3">
        <v>6</v>
      </c>
      <c r="C8" s="1">
        <v>174</v>
      </c>
      <c r="D8" s="1">
        <v>169</v>
      </c>
      <c r="E8" s="1">
        <v>191</v>
      </c>
      <c r="F8" s="4" t="s">
        <v>4</v>
      </c>
      <c r="K8" s="3">
        <v>6</v>
      </c>
      <c r="L8" s="1">
        <v>174</v>
      </c>
      <c r="M8" s="1">
        <v>169</v>
      </c>
      <c r="N8" s="1">
        <v>191</v>
      </c>
      <c r="O8" s="4">
        <v>0</v>
      </c>
      <c r="Y8" s="21"/>
      <c r="Z8" s="14"/>
      <c r="AA8" s="14"/>
    </row>
    <row r="9" spans="2:28" x14ac:dyDescent="0.25">
      <c r="B9" s="3">
        <v>7</v>
      </c>
      <c r="C9" s="1">
        <v>160</v>
      </c>
      <c r="D9" s="1">
        <v>165</v>
      </c>
      <c r="E9" s="1">
        <v>185</v>
      </c>
      <c r="F9" s="4" t="s">
        <v>4</v>
      </c>
      <c r="K9" s="3">
        <v>7</v>
      </c>
      <c r="L9" s="1">
        <v>160</v>
      </c>
      <c r="M9" s="1">
        <v>165</v>
      </c>
      <c r="N9" s="1">
        <v>185</v>
      </c>
      <c r="O9" s="4">
        <v>0</v>
      </c>
      <c r="Y9" s="21"/>
      <c r="Z9" s="14"/>
      <c r="AA9" s="14"/>
    </row>
    <row r="10" spans="2:28" x14ac:dyDescent="0.25">
      <c r="B10" s="3">
        <v>8</v>
      </c>
      <c r="C10" s="1">
        <v>185</v>
      </c>
      <c r="D10" s="1">
        <v>165</v>
      </c>
      <c r="E10" s="1">
        <v>182</v>
      </c>
      <c r="F10" s="4" t="s">
        <v>5</v>
      </c>
      <c r="K10" s="3">
        <v>8</v>
      </c>
      <c r="L10" s="1">
        <v>185</v>
      </c>
      <c r="M10" s="1">
        <v>165</v>
      </c>
      <c r="N10" s="1">
        <v>182</v>
      </c>
      <c r="O10" s="4">
        <v>1</v>
      </c>
      <c r="Y10" s="21"/>
      <c r="Z10" s="14"/>
      <c r="AA10" s="14"/>
    </row>
    <row r="11" spans="2:28" x14ac:dyDescent="0.25">
      <c r="B11" s="3">
        <v>9</v>
      </c>
      <c r="C11" s="1">
        <v>182</v>
      </c>
      <c r="D11" s="1">
        <v>161</v>
      </c>
      <c r="E11" s="1">
        <v>181</v>
      </c>
      <c r="F11" s="4" t="s">
        <v>5</v>
      </c>
      <c r="K11" s="3">
        <v>9</v>
      </c>
      <c r="L11" s="1">
        <v>182</v>
      </c>
      <c r="M11" s="1">
        <v>161</v>
      </c>
      <c r="N11" s="1">
        <v>181</v>
      </c>
      <c r="O11" s="4">
        <v>1</v>
      </c>
      <c r="Y11" s="21"/>
      <c r="Z11" s="14"/>
      <c r="AA11" s="14"/>
    </row>
    <row r="12" spans="2:28" x14ac:dyDescent="0.25">
      <c r="B12" s="3">
        <v>10</v>
      </c>
      <c r="C12" s="1">
        <v>174</v>
      </c>
      <c r="D12" s="1">
        <v>163</v>
      </c>
      <c r="E12" s="1">
        <v>174</v>
      </c>
      <c r="F12" s="4" t="s">
        <v>5</v>
      </c>
      <c r="K12" s="3">
        <v>10</v>
      </c>
      <c r="L12" s="1">
        <v>174</v>
      </c>
      <c r="M12" s="1">
        <v>163</v>
      </c>
      <c r="N12" s="1">
        <v>174</v>
      </c>
      <c r="O12" s="4">
        <v>1</v>
      </c>
      <c r="Y12" s="21"/>
      <c r="Z12" s="14"/>
      <c r="AA12" s="14"/>
    </row>
    <row r="13" spans="2:28" x14ac:dyDescent="0.25">
      <c r="B13" s="3">
        <v>11</v>
      </c>
      <c r="C13" s="1">
        <v>169</v>
      </c>
      <c r="D13" s="1">
        <v>167</v>
      </c>
      <c r="E13" s="1">
        <v>173</v>
      </c>
      <c r="F13" s="4" t="s">
        <v>4</v>
      </c>
      <c r="K13" s="3">
        <v>11</v>
      </c>
      <c r="L13" s="1">
        <v>169</v>
      </c>
      <c r="M13" s="1">
        <v>167</v>
      </c>
      <c r="N13" s="1">
        <v>173</v>
      </c>
      <c r="O13" s="4">
        <v>0</v>
      </c>
      <c r="Y13" s="21"/>
      <c r="Z13" s="14"/>
      <c r="AA13" s="14"/>
    </row>
    <row r="14" spans="2:28" x14ac:dyDescent="0.25">
      <c r="B14" s="3">
        <v>12</v>
      </c>
      <c r="C14" s="1">
        <v>170</v>
      </c>
      <c r="D14" s="1">
        <v>167</v>
      </c>
      <c r="E14" s="1">
        <v>174</v>
      </c>
      <c r="F14" s="4" t="s">
        <v>4</v>
      </c>
      <c r="K14" s="3">
        <v>12</v>
      </c>
      <c r="L14" s="1">
        <v>170</v>
      </c>
      <c r="M14" s="1">
        <v>167</v>
      </c>
      <c r="N14" s="1">
        <v>174</v>
      </c>
      <c r="O14" s="4">
        <v>0</v>
      </c>
      <c r="Y14" s="21"/>
      <c r="Z14" s="14"/>
      <c r="AA14" s="14"/>
    </row>
    <row r="15" spans="2:28" ht="15.75" thickBot="1" x14ac:dyDescent="0.3">
      <c r="B15" s="3">
        <v>13</v>
      </c>
      <c r="C15" s="1">
        <v>170</v>
      </c>
      <c r="D15" s="1">
        <v>162</v>
      </c>
      <c r="E15" s="1">
        <v>176</v>
      </c>
      <c r="F15" s="4" t="s">
        <v>4</v>
      </c>
      <c r="K15" s="3">
        <v>13</v>
      </c>
      <c r="L15" s="1">
        <v>170</v>
      </c>
      <c r="M15" s="1">
        <v>162</v>
      </c>
      <c r="N15" s="1">
        <v>176</v>
      </c>
      <c r="O15" s="4">
        <v>0</v>
      </c>
      <c r="Y15" s="15"/>
      <c r="Z15" s="15"/>
      <c r="AA15" s="14"/>
    </row>
    <row r="16" spans="2:28" ht="15.75" thickBot="1" x14ac:dyDescent="0.3">
      <c r="B16" s="3">
        <v>14</v>
      </c>
      <c r="C16" s="1">
        <v>172</v>
      </c>
      <c r="D16" s="1">
        <v>165</v>
      </c>
      <c r="E16" s="1">
        <v>190</v>
      </c>
      <c r="F16" s="4" t="s">
        <v>4</v>
      </c>
      <c r="K16" s="3">
        <v>14</v>
      </c>
      <c r="L16" s="1">
        <v>172</v>
      </c>
      <c r="M16" s="1">
        <v>165</v>
      </c>
      <c r="N16" s="1">
        <v>190</v>
      </c>
      <c r="O16" s="4">
        <v>0</v>
      </c>
      <c r="Z16" s="15"/>
      <c r="AA16" s="15"/>
      <c r="AB16" s="16"/>
    </row>
    <row r="17" spans="2:15" x14ac:dyDescent="0.25">
      <c r="B17" s="3">
        <v>15</v>
      </c>
      <c r="C17" s="1">
        <v>166</v>
      </c>
      <c r="D17" s="1">
        <v>155</v>
      </c>
      <c r="E17" s="1">
        <v>181</v>
      </c>
      <c r="F17" s="4" t="s">
        <v>4</v>
      </c>
      <c r="K17" s="3">
        <v>15</v>
      </c>
      <c r="L17" s="1">
        <v>166</v>
      </c>
      <c r="M17" s="1">
        <v>155</v>
      </c>
      <c r="N17" s="1">
        <v>181</v>
      </c>
      <c r="O17" s="4">
        <v>0</v>
      </c>
    </row>
    <row r="18" spans="2:15" x14ac:dyDescent="0.25">
      <c r="B18" s="3">
        <v>16</v>
      </c>
      <c r="C18" s="1">
        <v>168</v>
      </c>
      <c r="D18" s="1">
        <v>167</v>
      </c>
      <c r="E18" s="1">
        <v>180</v>
      </c>
      <c r="F18" s="4" t="s">
        <v>4</v>
      </c>
      <c r="K18" s="3">
        <v>16</v>
      </c>
      <c r="L18" s="1">
        <v>168</v>
      </c>
      <c r="M18" s="1">
        <v>167</v>
      </c>
      <c r="N18" s="1">
        <v>180</v>
      </c>
      <c r="O18" s="4">
        <v>0</v>
      </c>
    </row>
    <row r="19" spans="2:15" x14ac:dyDescent="0.25">
      <c r="B19" s="3">
        <v>17</v>
      </c>
      <c r="C19" s="1">
        <v>165</v>
      </c>
      <c r="D19" s="1">
        <v>163</v>
      </c>
      <c r="E19" s="1">
        <v>180</v>
      </c>
      <c r="F19" s="4" t="s">
        <v>4</v>
      </c>
      <c r="K19" s="3">
        <v>17</v>
      </c>
      <c r="L19" s="1">
        <v>165</v>
      </c>
      <c r="M19" s="1">
        <v>163</v>
      </c>
      <c r="N19" s="1">
        <v>180</v>
      </c>
      <c r="O19" s="4">
        <v>0</v>
      </c>
    </row>
    <row r="20" spans="2:15" x14ac:dyDescent="0.25">
      <c r="B20" s="3">
        <v>18</v>
      </c>
      <c r="C20" s="1">
        <v>163</v>
      </c>
      <c r="D20" s="1">
        <v>165</v>
      </c>
      <c r="E20" s="1">
        <v>180</v>
      </c>
      <c r="F20" s="4" t="s">
        <v>4</v>
      </c>
      <c r="K20" s="3">
        <v>18</v>
      </c>
      <c r="L20" s="1">
        <v>163</v>
      </c>
      <c r="M20" s="1">
        <v>165</v>
      </c>
      <c r="N20" s="1">
        <v>180</v>
      </c>
      <c r="O20" s="4">
        <v>0</v>
      </c>
    </row>
    <row r="21" spans="2:15" x14ac:dyDescent="0.25">
      <c r="B21" s="3">
        <v>19</v>
      </c>
      <c r="C21" s="1">
        <v>177</v>
      </c>
      <c r="D21" s="1">
        <v>180</v>
      </c>
      <c r="E21" s="1">
        <v>181</v>
      </c>
      <c r="F21" s="4" t="s">
        <v>4</v>
      </c>
      <c r="K21" s="3">
        <v>19</v>
      </c>
      <c r="L21" s="1">
        <v>177</v>
      </c>
      <c r="M21" s="1">
        <v>180</v>
      </c>
      <c r="N21" s="1">
        <v>181</v>
      </c>
      <c r="O21" s="4">
        <v>0</v>
      </c>
    </row>
    <row r="22" spans="2:15" x14ac:dyDescent="0.25">
      <c r="B22" s="3">
        <v>20</v>
      </c>
      <c r="C22" s="1">
        <v>176</v>
      </c>
      <c r="D22" s="1">
        <v>169</v>
      </c>
      <c r="E22" s="1">
        <v>180</v>
      </c>
      <c r="F22" s="4" t="s">
        <v>4</v>
      </c>
      <c r="K22" s="3">
        <v>20</v>
      </c>
      <c r="L22" s="1">
        <v>176</v>
      </c>
      <c r="M22" s="1">
        <v>169</v>
      </c>
      <c r="N22" s="1">
        <v>180</v>
      </c>
      <c r="O22" s="4">
        <v>0</v>
      </c>
    </row>
    <row r="23" spans="2:15" x14ac:dyDescent="0.25">
      <c r="B23" s="3">
        <v>21</v>
      </c>
      <c r="C23" s="1">
        <v>172</v>
      </c>
      <c r="D23" s="1">
        <v>175</v>
      </c>
      <c r="E23" s="1">
        <v>195</v>
      </c>
      <c r="F23" s="4" t="s">
        <v>4</v>
      </c>
      <c r="K23" s="3">
        <v>21</v>
      </c>
      <c r="L23" s="1">
        <v>172</v>
      </c>
      <c r="M23" s="1">
        <v>175</v>
      </c>
      <c r="N23" s="1">
        <v>195</v>
      </c>
      <c r="O23" s="4">
        <v>0</v>
      </c>
    </row>
    <row r="24" spans="2:15" x14ac:dyDescent="0.25">
      <c r="B24" s="3">
        <v>22</v>
      </c>
      <c r="C24" s="1">
        <v>172</v>
      </c>
      <c r="D24" s="1">
        <v>163</v>
      </c>
      <c r="E24" s="1">
        <v>185</v>
      </c>
      <c r="F24" s="4" t="s">
        <v>4</v>
      </c>
      <c r="K24" s="3">
        <v>22</v>
      </c>
      <c r="L24" s="1">
        <v>172</v>
      </c>
      <c r="M24" s="1">
        <v>163</v>
      </c>
      <c r="N24" s="1">
        <v>185</v>
      </c>
      <c r="O24" s="4">
        <v>0</v>
      </c>
    </row>
    <row r="25" spans="2:15" x14ac:dyDescent="0.25">
      <c r="B25" s="3">
        <v>23</v>
      </c>
      <c r="C25" s="1">
        <v>165</v>
      </c>
      <c r="D25" s="1">
        <v>159</v>
      </c>
      <c r="E25" s="1">
        <v>188</v>
      </c>
      <c r="F25" s="4" t="s">
        <v>4</v>
      </c>
      <c r="K25" s="3">
        <v>23</v>
      </c>
      <c r="L25" s="1">
        <v>165</v>
      </c>
      <c r="M25" s="1">
        <v>159</v>
      </c>
      <c r="N25" s="1">
        <v>188</v>
      </c>
      <c r="O25" s="4">
        <v>0</v>
      </c>
    </row>
    <row r="26" spans="2:15" x14ac:dyDescent="0.25">
      <c r="B26" s="3">
        <v>24</v>
      </c>
      <c r="C26" s="1">
        <v>169</v>
      </c>
      <c r="D26" s="1">
        <v>172</v>
      </c>
      <c r="E26" s="1">
        <v>184</v>
      </c>
      <c r="F26" s="4" t="s">
        <v>4</v>
      </c>
      <c r="K26" s="3">
        <v>24</v>
      </c>
      <c r="L26" s="1">
        <v>169</v>
      </c>
      <c r="M26" s="1">
        <v>172</v>
      </c>
      <c r="N26" s="1">
        <v>184</v>
      </c>
      <c r="O26" s="4">
        <v>0</v>
      </c>
    </row>
    <row r="27" spans="2:15" x14ac:dyDescent="0.25">
      <c r="B27" s="3">
        <v>25</v>
      </c>
      <c r="C27" s="1">
        <v>173</v>
      </c>
      <c r="D27" s="1">
        <v>167</v>
      </c>
      <c r="E27" s="1">
        <v>175</v>
      </c>
      <c r="F27" s="4" t="s">
        <v>4</v>
      </c>
      <c r="K27" s="3">
        <v>25</v>
      </c>
      <c r="L27" s="1">
        <v>173</v>
      </c>
      <c r="M27" s="1">
        <v>167</v>
      </c>
      <c r="N27" s="1">
        <v>175</v>
      </c>
      <c r="O27" s="4">
        <v>0</v>
      </c>
    </row>
    <row r="28" spans="2:15" x14ac:dyDescent="0.25">
      <c r="B28" s="3">
        <v>26</v>
      </c>
      <c r="C28" s="1">
        <v>172</v>
      </c>
      <c r="D28" s="1">
        <v>175</v>
      </c>
      <c r="E28" s="1">
        <v>180</v>
      </c>
      <c r="F28" s="4" t="s">
        <v>4</v>
      </c>
      <c r="K28" s="3">
        <v>26</v>
      </c>
      <c r="L28" s="1">
        <v>172</v>
      </c>
      <c r="M28" s="1">
        <v>175</v>
      </c>
      <c r="N28" s="1">
        <v>180</v>
      </c>
      <c r="O28" s="4">
        <v>0</v>
      </c>
    </row>
    <row r="29" spans="2:15" x14ac:dyDescent="0.25">
      <c r="B29" s="3">
        <v>27</v>
      </c>
      <c r="C29" s="1">
        <v>171</v>
      </c>
      <c r="D29" s="1">
        <v>169</v>
      </c>
      <c r="E29" s="1">
        <v>180</v>
      </c>
      <c r="F29" s="4" t="s">
        <v>4</v>
      </c>
      <c r="K29" s="3">
        <v>27</v>
      </c>
      <c r="L29" s="1">
        <v>171</v>
      </c>
      <c r="M29" s="1">
        <v>169</v>
      </c>
      <c r="N29" s="1">
        <v>180</v>
      </c>
      <c r="O29" s="4">
        <v>0</v>
      </c>
    </row>
    <row r="30" spans="2:15" x14ac:dyDescent="0.25">
      <c r="B30" s="3">
        <v>28</v>
      </c>
      <c r="C30" s="1">
        <v>167</v>
      </c>
      <c r="D30" s="1">
        <v>160</v>
      </c>
      <c r="E30" s="1">
        <v>175</v>
      </c>
      <c r="F30" s="4" t="s">
        <v>4</v>
      </c>
      <c r="K30" s="3">
        <v>28</v>
      </c>
      <c r="L30" s="1">
        <v>167</v>
      </c>
      <c r="M30" s="1">
        <v>160</v>
      </c>
      <c r="N30" s="1">
        <v>175</v>
      </c>
      <c r="O30" s="4">
        <v>0</v>
      </c>
    </row>
    <row r="31" spans="2:15" x14ac:dyDescent="0.25">
      <c r="B31" s="3">
        <v>29</v>
      </c>
      <c r="C31" s="1">
        <v>183</v>
      </c>
      <c r="D31" s="1">
        <v>168</v>
      </c>
      <c r="E31" s="1">
        <v>181</v>
      </c>
      <c r="F31" s="4" t="s">
        <v>5</v>
      </c>
      <c r="K31" s="3">
        <v>29</v>
      </c>
      <c r="L31" s="1">
        <v>183</v>
      </c>
      <c r="M31" s="1">
        <v>168</v>
      </c>
      <c r="N31" s="1">
        <v>181</v>
      </c>
      <c r="O31" s="4">
        <v>1</v>
      </c>
    </row>
    <row r="32" spans="2:15" x14ac:dyDescent="0.25">
      <c r="B32" s="3">
        <v>30</v>
      </c>
      <c r="C32" s="1">
        <v>165</v>
      </c>
      <c r="D32" s="1">
        <v>168</v>
      </c>
      <c r="E32" s="1">
        <v>186</v>
      </c>
      <c r="F32" s="4" t="s">
        <v>4</v>
      </c>
      <c r="K32" s="3">
        <v>30</v>
      </c>
      <c r="L32" s="1">
        <v>165</v>
      </c>
      <c r="M32" s="1">
        <v>168</v>
      </c>
      <c r="N32" s="1">
        <v>186</v>
      </c>
      <c r="O32" s="4">
        <v>0</v>
      </c>
    </row>
    <row r="33" spans="2:17" x14ac:dyDescent="0.25">
      <c r="B33" s="3">
        <v>31</v>
      </c>
      <c r="C33" s="1">
        <v>167</v>
      </c>
      <c r="D33" s="1">
        <v>170</v>
      </c>
      <c r="E33" s="1">
        <v>180</v>
      </c>
      <c r="F33" s="4" t="s">
        <v>4</v>
      </c>
      <c r="K33" s="3">
        <v>31</v>
      </c>
      <c r="L33" s="1">
        <v>167</v>
      </c>
      <c r="M33" s="1">
        <v>170</v>
      </c>
      <c r="N33" s="1">
        <v>180</v>
      </c>
      <c r="O33" s="4">
        <v>0</v>
      </c>
    </row>
    <row r="34" spans="2:17" x14ac:dyDescent="0.25">
      <c r="B34" s="3">
        <v>32</v>
      </c>
      <c r="C34" s="1">
        <v>150</v>
      </c>
      <c r="D34" s="1">
        <v>167</v>
      </c>
      <c r="E34" s="1">
        <v>185</v>
      </c>
      <c r="F34" s="4" t="s">
        <v>4</v>
      </c>
      <c r="K34" s="3">
        <v>32</v>
      </c>
      <c r="L34" s="18">
        <v>160</v>
      </c>
      <c r="M34" s="18">
        <v>167</v>
      </c>
      <c r="N34" s="18">
        <v>185</v>
      </c>
      <c r="O34" s="4">
        <v>0</v>
      </c>
    </row>
    <row r="35" spans="2:17" x14ac:dyDescent="0.25">
      <c r="B35" s="3">
        <v>33</v>
      </c>
      <c r="C35" s="1">
        <v>169</v>
      </c>
      <c r="D35" s="1">
        <v>178</v>
      </c>
      <c r="E35" s="1">
        <v>189</v>
      </c>
      <c r="F35" s="4" t="s">
        <v>4</v>
      </c>
      <c r="K35" s="3">
        <v>33</v>
      </c>
      <c r="L35" s="1">
        <v>169</v>
      </c>
      <c r="M35" s="1">
        <v>178</v>
      </c>
      <c r="N35" s="1">
        <v>189</v>
      </c>
      <c r="O35" s="4">
        <v>0</v>
      </c>
    </row>
    <row r="36" spans="2:17" x14ac:dyDescent="0.25">
      <c r="B36" s="3">
        <v>34</v>
      </c>
      <c r="C36" s="1">
        <v>180</v>
      </c>
      <c r="D36" s="1">
        <v>160</v>
      </c>
      <c r="E36" s="1">
        <v>189</v>
      </c>
      <c r="F36" s="4" t="s">
        <v>5</v>
      </c>
      <c r="K36" s="3">
        <v>34</v>
      </c>
      <c r="L36" s="1">
        <v>180</v>
      </c>
      <c r="M36" s="1">
        <v>160</v>
      </c>
      <c r="N36" s="1">
        <v>189</v>
      </c>
      <c r="O36" s="4">
        <v>1</v>
      </c>
    </row>
    <row r="37" spans="2:17" x14ac:dyDescent="0.25">
      <c r="B37" s="3">
        <v>35</v>
      </c>
      <c r="C37" s="1">
        <v>181</v>
      </c>
      <c r="D37" s="1">
        <v>168</v>
      </c>
      <c r="E37" s="1">
        <v>186</v>
      </c>
      <c r="F37" s="4" t="s">
        <v>5</v>
      </c>
      <c r="K37" s="3">
        <v>35</v>
      </c>
      <c r="L37" s="1">
        <v>181</v>
      </c>
      <c r="M37" s="1">
        <v>168</v>
      </c>
      <c r="N37" s="1">
        <v>186</v>
      </c>
      <c r="O37" s="4">
        <v>1</v>
      </c>
    </row>
    <row r="38" spans="2:17" x14ac:dyDescent="0.25">
      <c r="B38" s="3">
        <v>36</v>
      </c>
      <c r="C38" s="1">
        <v>179</v>
      </c>
      <c r="D38" s="1">
        <v>158</v>
      </c>
      <c r="E38" s="1">
        <v>176</v>
      </c>
      <c r="F38" s="4" t="s">
        <v>5</v>
      </c>
      <c r="K38" s="3">
        <v>36</v>
      </c>
      <c r="L38" s="1">
        <v>179</v>
      </c>
      <c r="M38" s="1">
        <v>158</v>
      </c>
      <c r="N38" s="1">
        <v>176</v>
      </c>
      <c r="O38" s="4">
        <v>1</v>
      </c>
    </row>
    <row r="39" spans="2:17" x14ac:dyDescent="0.25">
      <c r="B39" s="3">
        <v>37</v>
      </c>
      <c r="C39" s="1">
        <v>189</v>
      </c>
      <c r="D39" s="1">
        <v>160</v>
      </c>
      <c r="E39" s="1">
        <v>170</v>
      </c>
      <c r="F39" s="4" t="s">
        <v>5</v>
      </c>
      <c r="K39" s="3">
        <v>38</v>
      </c>
      <c r="L39" s="1">
        <v>186</v>
      </c>
      <c r="M39" s="1">
        <v>163</v>
      </c>
      <c r="N39" s="1">
        <v>182</v>
      </c>
      <c r="O39" s="4">
        <v>1</v>
      </c>
      <c r="Q39">
        <v>150</v>
      </c>
    </row>
    <row r="40" spans="2:17" x14ac:dyDescent="0.25">
      <c r="B40" s="3">
        <v>38</v>
      </c>
      <c r="C40" s="1">
        <v>186</v>
      </c>
      <c r="D40" s="1">
        <v>163</v>
      </c>
      <c r="E40" s="1">
        <v>182</v>
      </c>
      <c r="F40" s="4" t="s">
        <v>5</v>
      </c>
      <c r="K40" s="27">
        <v>39</v>
      </c>
      <c r="L40" s="2">
        <v>189</v>
      </c>
      <c r="M40" s="2">
        <v>160</v>
      </c>
      <c r="N40" s="2">
        <v>180</v>
      </c>
      <c r="O40" s="4">
        <v>1</v>
      </c>
      <c r="Q40">
        <v>155</v>
      </c>
    </row>
    <row r="41" spans="2:17" x14ac:dyDescent="0.25">
      <c r="B41" s="3">
        <v>39</v>
      </c>
      <c r="C41" s="1">
        <v>189</v>
      </c>
      <c r="D41" s="2">
        <v>170</v>
      </c>
      <c r="E41" s="2">
        <v>160</v>
      </c>
      <c r="F41" s="4" t="s">
        <v>5</v>
      </c>
      <c r="K41" s="3">
        <v>40</v>
      </c>
      <c r="L41" s="1">
        <v>180</v>
      </c>
      <c r="M41" s="1">
        <v>160</v>
      </c>
      <c r="N41" s="1">
        <v>182</v>
      </c>
      <c r="O41" s="4">
        <v>1</v>
      </c>
      <c r="Q41">
        <v>160</v>
      </c>
    </row>
    <row r="42" spans="2:17" x14ac:dyDescent="0.25">
      <c r="B42" s="3">
        <v>40</v>
      </c>
      <c r="C42" s="1">
        <v>180</v>
      </c>
      <c r="D42" s="1">
        <v>160</v>
      </c>
      <c r="E42" s="1">
        <v>182</v>
      </c>
      <c r="F42" s="4" t="s">
        <v>5</v>
      </c>
      <c r="K42" s="3">
        <v>41</v>
      </c>
      <c r="L42" s="18">
        <v>195</v>
      </c>
      <c r="M42" s="18">
        <v>183</v>
      </c>
      <c r="N42" s="18">
        <v>195</v>
      </c>
      <c r="O42" s="19">
        <v>1</v>
      </c>
      <c r="Q42">
        <v>165</v>
      </c>
    </row>
    <row r="43" spans="2:17" x14ac:dyDescent="0.25">
      <c r="B43" s="3">
        <v>41</v>
      </c>
      <c r="C43" s="1">
        <v>195</v>
      </c>
      <c r="D43" s="1">
        <v>183</v>
      </c>
      <c r="E43" s="1">
        <v>195</v>
      </c>
      <c r="F43" s="4" t="s">
        <v>5</v>
      </c>
      <c r="K43" s="3">
        <v>42</v>
      </c>
      <c r="L43" s="1">
        <v>187</v>
      </c>
      <c r="M43" s="1">
        <v>172</v>
      </c>
      <c r="N43" s="1">
        <v>179</v>
      </c>
      <c r="O43" s="4">
        <v>1</v>
      </c>
      <c r="Q43" s="20">
        <v>170</v>
      </c>
    </row>
    <row r="44" spans="2:17" x14ac:dyDescent="0.25">
      <c r="B44" s="3">
        <v>42</v>
      </c>
      <c r="C44" s="1">
        <v>187</v>
      </c>
      <c r="D44" s="1">
        <v>172</v>
      </c>
      <c r="E44" s="1">
        <v>179</v>
      </c>
      <c r="F44" s="4" t="s">
        <v>5</v>
      </c>
      <c r="K44" s="3">
        <v>43</v>
      </c>
      <c r="L44" s="1">
        <v>179</v>
      </c>
      <c r="M44" s="1">
        <v>165</v>
      </c>
      <c r="N44" s="1">
        <v>184</v>
      </c>
      <c r="O44" s="4">
        <v>0</v>
      </c>
      <c r="Q44">
        <v>175</v>
      </c>
    </row>
    <row r="45" spans="2:17" x14ac:dyDescent="0.25">
      <c r="B45" s="3">
        <v>43</v>
      </c>
      <c r="C45" s="1">
        <v>179</v>
      </c>
      <c r="D45" s="1">
        <v>165</v>
      </c>
      <c r="E45" s="1">
        <v>184</v>
      </c>
      <c r="F45" s="4" t="s">
        <v>4</v>
      </c>
      <c r="K45" s="3">
        <v>45</v>
      </c>
      <c r="L45" s="1">
        <v>169</v>
      </c>
      <c r="M45" s="1">
        <v>170</v>
      </c>
      <c r="N45" s="1">
        <v>170</v>
      </c>
      <c r="O45" s="4">
        <v>0</v>
      </c>
      <c r="Q45">
        <v>180</v>
      </c>
    </row>
    <row r="46" spans="2:17" x14ac:dyDescent="0.25">
      <c r="B46" s="3">
        <v>44</v>
      </c>
      <c r="C46" s="1">
        <v>164</v>
      </c>
      <c r="D46" s="2">
        <v>164</v>
      </c>
      <c r="E46" s="2">
        <v>204</v>
      </c>
      <c r="F46" s="4" t="s">
        <v>4</v>
      </c>
      <c r="K46" s="3">
        <v>46</v>
      </c>
      <c r="L46" s="1">
        <v>171</v>
      </c>
      <c r="M46" s="1">
        <v>170</v>
      </c>
      <c r="N46" s="1">
        <v>189</v>
      </c>
      <c r="O46" s="4">
        <v>0</v>
      </c>
      <c r="Q46">
        <v>185</v>
      </c>
    </row>
    <row r="47" spans="2:17" x14ac:dyDescent="0.25">
      <c r="B47" s="3">
        <v>45</v>
      </c>
      <c r="C47" s="1">
        <v>169</v>
      </c>
      <c r="D47" s="1">
        <v>170</v>
      </c>
      <c r="E47" s="1">
        <v>170</v>
      </c>
      <c r="F47" s="4" t="s">
        <v>4</v>
      </c>
      <c r="K47" s="3">
        <v>47</v>
      </c>
      <c r="L47" s="1">
        <v>174</v>
      </c>
      <c r="M47" s="1">
        <v>168</v>
      </c>
      <c r="N47" s="1">
        <v>184</v>
      </c>
      <c r="O47" s="4">
        <v>0</v>
      </c>
      <c r="Q47">
        <v>190</v>
      </c>
    </row>
    <row r="48" spans="2:17" x14ac:dyDescent="0.25">
      <c r="B48" s="3">
        <v>46</v>
      </c>
      <c r="C48" s="1">
        <v>171</v>
      </c>
      <c r="D48" s="1">
        <v>170</v>
      </c>
      <c r="E48" s="1">
        <v>189</v>
      </c>
      <c r="F48" s="4" t="s">
        <v>4</v>
      </c>
      <c r="K48" s="3">
        <v>48</v>
      </c>
      <c r="L48" s="1">
        <v>161</v>
      </c>
      <c r="M48" s="1">
        <v>160</v>
      </c>
      <c r="N48" s="1">
        <v>176</v>
      </c>
      <c r="O48" s="4">
        <v>0</v>
      </c>
      <c r="Q48">
        <v>195</v>
      </c>
    </row>
    <row r="49" spans="2:23" x14ac:dyDescent="0.25">
      <c r="B49" s="3">
        <v>47</v>
      </c>
      <c r="C49" s="1">
        <v>174</v>
      </c>
      <c r="D49" s="1">
        <v>168</v>
      </c>
      <c r="E49" s="1">
        <v>184</v>
      </c>
      <c r="F49" s="4" t="s">
        <v>4</v>
      </c>
      <c r="K49" s="3">
        <v>49</v>
      </c>
      <c r="L49" s="1">
        <v>187</v>
      </c>
      <c r="M49" s="1">
        <v>173</v>
      </c>
      <c r="N49" s="1">
        <v>186</v>
      </c>
      <c r="O49" s="4">
        <v>1</v>
      </c>
      <c r="Q49">
        <v>200</v>
      </c>
    </row>
    <row r="50" spans="2:23" x14ac:dyDescent="0.25">
      <c r="B50" s="3">
        <v>48</v>
      </c>
      <c r="C50" s="1">
        <v>161</v>
      </c>
      <c r="D50" s="1">
        <v>160</v>
      </c>
      <c r="E50" s="1">
        <v>176</v>
      </c>
      <c r="F50" s="4" t="s">
        <v>4</v>
      </c>
      <c r="K50" s="3">
        <v>50</v>
      </c>
      <c r="L50" s="1">
        <v>187</v>
      </c>
      <c r="M50" s="1">
        <v>167</v>
      </c>
      <c r="N50" s="1">
        <v>186</v>
      </c>
      <c r="O50" s="4">
        <v>1</v>
      </c>
      <c r="Q50">
        <v>205</v>
      </c>
    </row>
    <row r="51" spans="2:23" x14ac:dyDescent="0.25">
      <c r="B51" s="3">
        <v>49</v>
      </c>
      <c r="C51" s="1">
        <v>187</v>
      </c>
      <c r="D51" s="1">
        <v>173</v>
      </c>
      <c r="E51" s="1">
        <v>186</v>
      </c>
      <c r="F51" s="4" t="s">
        <v>5</v>
      </c>
      <c r="K51" s="3">
        <v>51</v>
      </c>
      <c r="L51" s="18">
        <v>179</v>
      </c>
      <c r="M51" s="18">
        <v>165</v>
      </c>
      <c r="N51" s="18">
        <v>186</v>
      </c>
      <c r="O51" s="4">
        <v>1</v>
      </c>
    </row>
    <row r="52" spans="2:23" x14ac:dyDescent="0.25">
      <c r="B52" s="3">
        <v>50</v>
      </c>
      <c r="C52" s="1">
        <v>187</v>
      </c>
      <c r="D52" s="1">
        <v>167</v>
      </c>
      <c r="E52" s="1">
        <v>186</v>
      </c>
      <c r="F52" s="4" t="s">
        <v>5</v>
      </c>
      <c r="K52" s="3">
        <v>52</v>
      </c>
      <c r="L52" s="1">
        <v>185</v>
      </c>
      <c r="M52" s="1">
        <v>169</v>
      </c>
      <c r="N52" s="1">
        <v>174</v>
      </c>
      <c r="O52" s="4">
        <v>1</v>
      </c>
    </row>
    <row r="53" spans="2:23" x14ac:dyDescent="0.25">
      <c r="B53" s="3">
        <v>51</v>
      </c>
      <c r="C53" s="1">
        <v>179</v>
      </c>
      <c r="D53" s="1">
        <v>165</v>
      </c>
      <c r="E53" s="1">
        <v>186</v>
      </c>
      <c r="F53" s="4" t="s">
        <v>5</v>
      </c>
      <c r="K53" s="3">
        <v>53</v>
      </c>
      <c r="L53" s="1">
        <v>171</v>
      </c>
      <c r="M53" s="1">
        <v>164</v>
      </c>
      <c r="N53" s="1">
        <v>180</v>
      </c>
      <c r="O53" s="4">
        <v>0</v>
      </c>
    </row>
    <row r="54" spans="2:23" x14ac:dyDescent="0.25">
      <c r="B54" s="3">
        <v>52</v>
      </c>
      <c r="C54" s="1">
        <v>185</v>
      </c>
      <c r="D54" s="1">
        <v>169</v>
      </c>
      <c r="E54" s="1">
        <v>174</v>
      </c>
      <c r="F54" s="4" t="s">
        <v>5</v>
      </c>
      <c r="K54" s="3">
        <v>54</v>
      </c>
      <c r="L54" s="1">
        <v>157</v>
      </c>
      <c r="M54" s="1">
        <v>168</v>
      </c>
      <c r="N54" s="1">
        <v>178</v>
      </c>
      <c r="O54" s="4">
        <v>0</v>
      </c>
    </row>
    <row r="55" spans="2:23" x14ac:dyDescent="0.25">
      <c r="B55" s="3">
        <v>53</v>
      </c>
      <c r="C55" s="1">
        <v>171</v>
      </c>
      <c r="D55" s="1">
        <v>164</v>
      </c>
      <c r="E55" s="1">
        <v>180</v>
      </c>
      <c r="F55" s="4" t="s">
        <v>4</v>
      </c>
      <c r="K55" s="3">
        <v>55</v>
      </c>
      <c r="L55" s="1">
        <v>186</v>
      </c>
      <c r="M55" s="1">
        <v>172</v>
      </c>
      <c r="N55" s="1">
        <v>185</v>
      </c>
      <c r="O55" s="4">
        <v>1</v>
      </c>
    </row>
    <row r="56" spans="2:23" x14ac:dyDescent="0.25">
      <c r="B56" s="3">
        <v>54</v>
      </c>
      <c r="C56" s="1">
        <v>157</v>
      </c>
      <c r="D56" s="1">
        <v>168</v>
      </c>
      <c r="E56" s="1">
        <v>178</v>
      </c>
      <c r="F56" s="4" t="s">
        <v>4</v>
      </c>
      <c r="K56" s="3">
        <v>56</v>
      </c>
      <c r="L56" s="1">
        <v>165</v>
      </c>
      <c r="M56" s="1">
        <v>160</v>
      </c>
      <c r="N56" s="1">
        <v>180</v>
      </c>
      <c r="O56" s="4">
        <v>0</v>
      </c>
    </row>
    <row r="57" spans="2:23" x14ac:dyDescent="0.25">
      <c r="B57" s="3">
        <v>55</v>
      </c>
      <c r="C57" s="1">
        <v>186</v>
      </c>
      <c r="D57" s="1">
        <v>172</v>
      </c>
      <c r="E57" s="1">
        <v>185</v>
      </c>
      <c r="F57" s="4" t="s">
        <v>5</v>
      </c>
      <c r="K57" s="3">
        <v>57</v>
      </c>
      <c r="L57" s="1">
        <v>173</v>
      </c>
      <c r="M57" s="1">
        <v>172</v>
      </c>
      <c r="N57" s="1">
        <v>186</v>
      </c>
      <c r="O57" s="4">
        <v>0</v>
      </c>
    </row>
    <row r="58" spans="2:23" x14ac:dyDescent="0.25">
      <c r="B58" s="3">
        <v>56</v>
      </c>
      <c r="C58" s="1">
        <v>165</v>
      </c>
      <c r="D58" s="1">
        <v>160</v>
      </c>
      <c r="E58" s="1">
        <v>180</v>
      </c>
      <c r="F58" s="4" t="s">
        <v>4</v>
      </c>
      <c r="K58" s="3">
        <v>58</v>
      </c>
      <c r="L58" s="1">
        <v>177</v>
      </c>
      <c r="M58" s="1">
        <v>165</v>
      </c>
      <c r="N58" s="1">
        <v>180</v>
      </c>
      <c r="O58" s="4">
        <v>0</v>
      </c>
    </row>
    <row r="59" spans="2:23" ht="15.75" thickBot="1" x14ac:dyDescent="0.3">
      <c r="B59" s="3">
        <v>57</v>
      </c>
      <c r="C59" s="1">
        <v>173</v>
      </c>
      <c r="D59" s="1">
        <v>172</v>
      </c>
      <c r="E59" s="1">
        <v>186</v>
      </c>
      <c r="F59" s="4" t="s">
        <v>4</v>
      </c>
      <c r="K59" s="5">
        <v>59</v>
      </c>
      <c r="L59" s="6">
        <v>170</v>
      </c>
      <c r="M59" s="6">
        <v>172</v>
      </c>
      <c r="N59" s="6">
        <v>183</v>
      </c>
      <c r="O59" s="7">
        <v>0</v>
      </c>
    </row>
    <row r="60" spans="2:23" x14ac:dyDescent="0.25">
      <c r="B60" s="3">
        <v>58</v>
      </c>
      <c r="C60" s="1">
        <v>177</v>
      </c>
      <c r="D60" s="1">
        <v>165</v>
      </c>
      <c r="E60" s="1">
        <v>180</v>
      </c>
      <c r="F60" s="4" t="s">
        <v>4</v>
      </c>
      <c r="K60" s="29">
        <v>60</v>
      </c>
      <c r="L60" s="29">
        <v>168</v>
      </c>
      <c r="M60" s="29">
        <v>167</v>
      </c>
      <c r="N60" s="29">
        <v>182</v>
      </c>
      <c r="O60" s="29">
        <v>0</v>
      </c>
      <c r="R60" s="16" t="s">
        <v>33</v>
      </c>
      <c r="S60" s="16" t="s">
        <v>32</v>
      </c>
      <c r="V60" s="17" t="s">
        <v>0</v>
      </c>
      <c r="W60" s="17"/>
    </row>
    <row r="61" spans="2:23" x14ac:dyDescent="0.25">
      <c r="B61" s="3">
        <v>59</v>
      </c>
      <c r="C61" s="1">
        <v>170</v>
      </c>
      <c r="D61" s="1">
        <v>172</v>
      </c>
      <c r="E61" s="1">
        <v>183</v>
      </c>
      <c r="F61" s="4" t="s">
        <v>4</v>
      </c>
      <c r="K61" s="29">
        <v>61</v>
      </c>
      <c r="L61" s="29">
        <v>169</v>
      </c>
      <c r="M61" s="29">
        <v>169</v>
      </c>
      <c r="N61" s="29">
        <v>188</v>
      </c>
      <c r="O61" s="29">
        <v>0</v>
      </c>
      <c r="R61" s="21">
        <v>150</v>
      </c>
      <c r="S61" s="21">
        <v>0</v>
      </c>
      <c r="V61" s="14"/>
      <c r="W61" s="14"/>
    </row>
    <row r="62" spans="2:23" x14ac:dyDescent="0.25">
      <c r="B62" s="3">
        <v>60</v>
      </c>
      <c r="C62" s="1">
        <v>168</v>
      </c>
      <c r="D62" s="1">
        <v>167</v>
      </c>
      <c r="E62" s="1">
        <v>182</v>
      </c>
      <c r="F62" s="4" t="s">
        <v>4</v>
      </c>
      <c r="K62" s="3">
        <v>62</v>
      </c>
      <c r="L62" s="18">
        <v>171</v>
      </c>
      <c r="M62" s="18">
        <v>164</v>
      </c>
      <c r="N62" s="18">
        <v>182</v>
      </c>
      <c r="O62" s="19">
        <v>0</v>
      </c>
      <c r="R62" s="21">
        <v>155</v>
      </c>
      <c r="S62" s="14">
        <v>0</v>
      </c>
      <c r="V62" s="14" t="s">
        <v>34</v>
      </c>
      <c r="W62" s="14">
        <v>172.87096774193549</v>
      </c>
    </row>
    <row r="63" spans="2:23" x14ac:dyDescent="0.25">
      <c r="B63" s="3">
        <v>61</v>
      </c>
      <c r="C63" s="1">
        <v>169</v>
      </c>
      <c r="D63" s="1">
        <v>169</v>
      </c>
      <c r="E63" s="1">
        <v>188</v>
      </c>
      <c r="F63" s="4" t="s">
        <v>4</v>
      </c>
      <c r="K63" s="22">
        <v>37</v>
      </c>
      <c r="L63" s="22">
        <v>189</v>
      </c>
      <c r="M63" s="22">
        <v>160</v>
      </c>
      <c r="N63" s="22">
        <v>170</v>
      </c>
      <c r="O63" s="22">
        <v>1</v>
      </c>
      <c r="R63" s="21">
        <v>160</v>
      </c>
      <c r="S63" s="14">
        <v>2</v>
      </c>
      <c r="V63" s="14" t="s">
        <v>12</v>
      </c>
      <c r="W63" s="14">
        <v>1.1469232912199276</v>
      </c>
    </row>
    <row r="64" spans="2:23" ht="15.75" thickBot="1" x14ac:dyDescent="0.3">
      <c r="B64" s="5">
        <v>62</v>
      </c>
      <c r="C64" s="6">
        <v>171</v>
      </c>
      <c r="D64" s="6">
        <v>164</v>
      </c>
      <c r="E64" s="6">
        <v>182</v>
      </c>
      <c r="F64" s="7" t="s">
        <v>4</v>
      </c>
      <c r="K64" s="22">
        <v>44</v>
      </c>
      <c r="L64" s="22">
        <v>164</v>
      </c>
      <c r="M64" s="22">
        <v>164</v>
      </c>
      <c r="N64" s="22">
        <v>204</v>
      </c>
      <c r="O64" s="22">
        <v>0</v>
      </c>
      <c r="R64" s="21">
        <v>165</v>
      </c>
      <c r="S64" s="14">
        <v>10</v>
      </c>
      <c r="V64" s="14" t="s">
        <v>35</v>
      </c>
      <c r="W64" s="14">
        <v>171</v>
      </c>
    </row>
    <row r="65" spans="18:23" x14ac:dyDescent="0.25">
      <c r="R65" s="21">
        <v>170</v>
      </c>
      <c r="S65" s="14">
        <v>14</v>
      </c>
      <c r="V65" s="14" t="s">
        <v>36</v>
      </c>
      <c r="W65" s="14">
        <v>171</v>
      </c>
    </row>
    <row r="66" spans="18:23" x14ac:dyDescent="0.25">
      <c r="R66" s="21">
        <v>175</v>
      </c>
      <c r="S66" s="14">
        <v>14</v>
      </c>
      <c r="V66" s="14" t="s">
        <v>37</v>
      </c>
      <c r="W66" s="14">
        <v>9.0308830259532513</v>
      </c>
    </row>
    <row r="67" spans="18:23" x14ac:dyDescent="0.25">
      <c r="R67" s="21">
        <v>180</v>
      </c>
      <c r="S67" s="14">
        <v>8</v>
      </c>
      <c r="V67" s="14" t="s">
        <v>38</v>
      </c>
      <c r="W67" s="14">
        <v>81.556848228450548</v>
      </c>
    </row>
    <row r="68" spans="18:23" x14ac:dyDescent="0.25">
      <c r="R68" s="21">
        <v>185</v>
      </c>
      <c r="S68" s="14">
        <v>5</v>
      </c>
      <c r="V68" s="14" t="s">
        <v>39</v>
      </c>
      <c r="W68" s="14">
        <v>-0.14541192932683167</v>
      </c>
    </row>
    <row r="69" spans="18:23" x14ac:dyDescent="0.25">
      <c r="R69" s="21">
        <v>190</v>
      </c>
      <c r="S69" s="14">
        <v>7</v>
      </c>
      <c r="V69" s="14" t="s">
        <v>40</v>
      </c>
      <c r="W69" s="14">
        <v>0.23537605222683733</v>
      </c>
    </row>
    <row r="70" spans="18:23" x14ac:dyDescent="0.25">
      <c r="R70" s="21">
        <v>195</v>
      </c>
      <c r="S70" s="14">
        <v>1</v>
      </c>
      <c r="V70" s="14" t="s">
        <v>41</v>
      </c>
      <c r="W70" s="14">
        <v>45</v>
      </c>
    </row>
    <row r="71" spans="18:23" x14ac:dyDescent="0.25">
      <c r="R71" s="21">
        <v>200</v>
      </c>
      <c r="S71" s="14">
        <v>0</v>
      </c>
      <c r="V71" s="14" t="s">
        <v>42</v>
      </c>
      <c r="W71" s="14">
        <v>150</v>
      </c>
    </row>
    <row r="72" spans="18:23" x14ac:dyDescent="0.25">
      <c r="R72" s="21">
        <v>205</v>
      </c>
      <c r="S72" s="14">
        <v>0</v>
      </c>
      <c r="V72" s="14" t="s">
        <v>43</v>
      </c>
      <c r="W72" s="14">
        <v>195</v>
      </c>
    </row>
    <row r="73" spans="18:23" ht="15.75" thickBot="1" x14ac:dyDescent="0.3">
      <c r="R73" s="15" t="s">
        <v>31</v>
      </c>
      <c r="S73" s="15">
        <v>0</v>
      </c>
      <c r="V73" s="14" t="s">
        <v>44</v>
      </c>
      <c r="W73" s="14">
        <v>10718</v>
      </c>
    </row>
    <row r="74" spans="18:23" ht="15.75" thickBot="1" x14ac:dyDescent="0.3">
      <c r="V74" s="15" t="s">
        <v>45</v>
      </c>
      <c r="W74" s="15">
        <v>62</v>
      </c>
    </row>
  </sheetData>
  <sortState ref="R61:R72">
    <sortCondition ref="R6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A23" sqref="A23:C87"/>
    </sheetView>
  </sheetViews>
  <sheetFormatPr defaultRowHeight="15" x14ac:dyDescent="0.25"/>
  <cols>
    <col min="1" max="1" width="12.5703125" customWidth="1"/>
    <col min="2" max="2" width="9.28515625" bestFit="1" customWidth="1"/>
    <col min="3" max="4" width="10.5703125" bestFit="1" customWidth="1"/>
    <col min="5" max="6" width="9.28515625" bestFit="1" customWidth="1"/>
    <col min="7" max="7" width="9.5703125" bestFit="1" customWidth="1"/>
    <col min="8" max="8" width="9.28515625" bestFit="1" customWidth="1"/>
    <col min="9" max="9" width="9.5703125" bestFit="1" customWidth="1"/>
  </cols>
  <sheetData>
    <row r="1" spans="1:9" x14ac:dyDescent="0.25">
      <c r="A1" t="s">
        <v>7</v>
      </c>
    </row>
    <row r="2" spans="1:9" ht="15.75" thickBot="1" x14ac:dyDescent="0.3"/>
    <row r="3" spans="1:9" x14ac:dyDescent="0.25">
      <c r="A3" s="17" t="s">
        <v>8</v>
      </c>
      <c r="B3" s="17"/>
    </row>
    <row r="4" spans="1:9" x14ac:dyDescent="0.25">
      <c r="A4" s="14" t="s">
        <v>9</v>
      </c>
      <c r="B4" s="23">
        <v>0.8613842506303685</v>
      </c>
      <c r="C4" s="39"/>
      <c r="D4" s="39"/>
      <c r="E4" s="39"/>
      <c r="F4" s="39"/>
      <c r="G4" s="39"/>
      <c r="H4" s="39"/>
      <c r="I4" s="39"/>
    </row>
    <row r="5" spans="1:9" x14ac:dyDescent="0.25">
      <c r="A5" s="14" t="s">
        <v>10</v>
      </c>
      <c r="B5" s="23">
        <v>0.74198282723404152</v>
      </c>
      <c r="C5" s="39"/>
      <c r="D5" s="43" t="s">
        <v>57</v>
      </c>
      <c r="E5" s="43"/>
      <c r="F5" s="43"/>
      <c r="G5" s="43"/>
      <c r="H5" s="39"/>
      <c r="I5" s="39"/>
    </row>
    <row r="6" spans="1:9" x14ac:dyDescent="0.25">
      <c r="A6" s="14" t="s">
        <v>11</v>
      </c>
      <c r="B6" s="23">
        <v>0.73323648239451744</v>
      </c>
      <c r="C6" s="39"/>
      <c r="D6" s="43"/>
      <c r="E6" s="43"/>
      <c r="F6" s="43"/>
      <c r="G6" s="43"/>
      <c r="H6" s="39"/>
      <c r="I6" s="39"/>
    </row>
    <row r="7" spans="1:9" x14ac:dyDescent="0.25">
      <c r="A7" s="14" t="s">
        <v>12</v>
      </c>
      <c r="B7" s="23">
        <v>4.492914616311479</v>
      </c>
      <c r="C7" s="39"/>
      <c r="D7" s="39"/>
      <c r="E7" s="39"/>
      <c r="F7" s="39"/>
      <c r="G7" s="39"/>
      <c r="H7" s="39"/>
      <c r="I7" s="39"/>
    </row>
    <row r="8" spans="1:9" ht="15.75" thickBot="1" x14ac:dyDescent="0.3">
      <c r="A8" s="15" t="s">
        <v>13</v>
      </c>
      <c r="B8" s="24">
        <v>62</v>
      </c>
      <c r="C8" s="39"/>
      <c r="D8" s="39"/>
      <c r="E8" s="39"/>
      <c r="F8" s="39"/>
      <c r="G8" s="39"/>
      <c r="H8" s="39"/>
      <c r="I8" s="39"/>
    </row>
    <row r="9" spans="1:9" x14ac:dyDescent="0.25">
      <c r="B9" s="39"/>
      <c r="C9" s="39"/>
      <c r="D9" s="39"/>
      <c r="E9" s="39"/>
      <c r="F9" s="39"/>
      <c r="G9" s="39"/>
      <c r="H9" s="39"/>
      <c r="I9" s="39"/>
    </row>
    <row r="10" spans="1:9" ht="15.75" thickBot="1" x14ac:dyDescent="0.3">
      <c r="A10" t="s">
        <v>14</v>
      </c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16"/>
      <c r="B11" s="40" t="s">
        <v>19</v>
      </c>
      <c r="C11" s="40" t="s">
        <v>20</v>
      </c>
      <c r="D11" s="40" t="s">
        <v>21</v>
      </c>
      <c r="E11" s="40" t="s">
        <v>22</v>
      </c>
      <c r="F11" s="40" t="s">
        <v>23</v>
      </c>
      <c r="G11" s="39"/>
      <c r="H11" s="39"/>
      <c r="I11" s="39"/>
    </row>
    <row r="12" spans="1:9" x14ac:dyDescent="0.25">
      <c r="A12" s="14" t="s">
        <v>15</v>
      </c>
      <c r="B12" s="23">
        <v>2</v>
      </c>
      <c r="C12" s="23">
        <v>3424.9448606525148</v>
      </c>
      <c r="D12" s="23">
        <v>1712.4724303262574</v>
      </c>
      <c r="E12" s="23">
        <v>84.833475108491214</v>
      </c>
      <c r="F12" s="23">
        <v>4.4018380241479975E-18</v>
      </c>
      <c r="G12" s="39"/>
      <c r="H12" s="39"/>
      <c r="I12" s="39"/>
    </row>
    <row r="13" spans="1:9" x14ac:dyDescent="0.25">
      <c r="A13" s="14" t="s">
        <v>16</v>
      </c>
      <c r="B13" s="23">
        <v>59</v>
      </c>
      <c r="C13" s="23">
        <v>1190.9906232184542</v>
      </c>
      <c r="D13" s="23">
        <v>20.186281749465326</v>
      </c>
      <c r="E13" s="23"/>
      <c r="F13" s="23"/>
      <c r="G13" s="39"/>
      <c r="H13" s="39"/>
      <c r="I13" s="39"/>
    </row>
    <row r="14" spans="1:9" ht="15.75" thickBot="1" x14ac:dyDescent="0.3">
      <c r="A14" s="15" t="s">
        <v>17</v>
      </c>
      <c r="B14" s="24">
        <v>61</v>
      </c>
      <c r="C14" s="24">
        <v>4615.9354838709687</v>
      </c>
      <c r="D14" s="24"/>
      <c r="E14" s="24"/>
      <c r="F14" s="24"/>
      <c r="G14" s="39"/>
      <c r="H14" s="39"/>
      <c r="I14" s="39"/>
    </row>
    <row r="15" spans="1:9" ht="15.75" thickBot="1" x14ac:dyDescent="0.3">
      <c r="B15" s="39"/>
      <c r="C15" s="39"/>
      <c r="D15" s="39"/>
      <c r="E15" s="39"/>
      <c r="F15" s="39"/>
      <c r="G15" s="39"/>
      <c r="H15" s="39"/>
      <c r="I15" s="39"/>
    </row>
    <row r="16" spans="1:9" s="26" customFormat="1" ht="30" x14ac:dyDescent="0.25">
      <c r="A16" s="25"/>
      <c r="B16" s="41" t="s">
        <v>24</v>
      </c>
      <c r="C16" s="41" t="s">
        <v>12</v>
      </c>
      <c r="D16" s="41" t="s">
        <v>25</v>
      </c>
      <c r="E16" s="41" t="s">
        <v>26</v>
      </c>
      <c r="F16" s="41" t="s">
        <v>27</v>
      </c>
      <c r="G16" s="41" t="s">
        <v>28</v>
      </c>
      <c r="H16" s="41" t="s">
        <v>29</v>
      </c>
      <c r="I16" s="41" t="s">
        <v>30</v>
      </c>
    </row>
    <row r="17" spans="1:9" x14ac:dyDescent="0.25">
      <c r="A17" s="14" t="s">
        <v>18</v>
      </c>
      <c r="B17" s="23">
        <v>98.714979592878635</v>
      </c>
      <c r="C17" s="23">
        <v>17.769573275565964</v>
      </c>
      <c r="D17" s="23">
        <v>5.5552813825088627</v>
      </c>
      <c r="E17" s="23">
        <v>6.9792021345691421E-7</v>
      </c>
      <c r="F17" s="23">
        <v>63.158145597870323</v>
      </c>
      <c r="G17" s="23">
        <v>134.27181358788695</v>
      </c>
      <c r="H17" s="23">
        <v>63.158145597870323</v>
      </c>
      <c r="I17" s="23">
        <v>134.27181358788695</v>
      </c>
    </row>
    <row r="18" spans="1:9" x14ac:dyDescent="0.25">
      <c r="A18" s="14" t="s">
        <v>1</v>
      </c>
      <c r="B18" s="23">
        <v>0.4184438399990924</v>
      </c>
      <c r="C18" s="23">
        <v>0.10647220173716726</v>
      </c>
      <c r="D18" s="23">
        <v>3.9300759557132579</v>
      </c>
      <c r="E18" s="23">
        <v>2.2549464539260583E-4</v>
      </c>
      <c r="F18" s="23">
        <v>0.20539345642813897</v>
      </c>
      <c r="G18" s="23">
        <v>0.63149422357004581</v>
      </c>
      <c r="H18" s="23">
        <v>0.20539345642813897</v>
      </c>
      <c r="I18" s="23">
        <v>0.63149422357004581</v>
      </c>
    </row>
    <row r="19" spans="1:9" ht="15.75" thickBot="1" x14ac:dyDescent="0.3">
      <c r="A19" s="15" t="s">
        <v>3</v>
      </c>
      <c r="B19" s="24">
        <v>15.957700958383077</v>
      </c>
      <c r="C19" s="24">
        <v>1.2601652846289568</v>
      </c>
      <c r="D19" s="24">
        <v>12.66318089621209</v>
      </c>
      <c r="E19" s="24">
        <v>1.8044225721306986E-18</v>
      </c>
      <c r="F19" s="24">
        <v>13.436116048213247</v>
      </c>
      <c r="G19" s="24">
        <v>18.479285868552907</v>
      </c>
      <c r="H19" s="24">
        <v>13.436116048213247</v>
      </c>
      <c r="I19" s="24">
        <v>18.479285868552907</v>
      </c>
    </row>
    <row r="20" spans="1:9" x14ac:dyDescent="0.25">
      <c r="B20" s="39"/>
      <c r="C20" s="39"/>
      <c r="D20" s="39"/>
      <c r="E20" s="39"/>
      <c r="F20" s="39"/>
      <c r="G20" s="39"/>
      <c r="H20" s="39"/>
      <c r="I20" s="39"/>
    </row>
    <row r="21" spans="1:9" x14ac:dyDescent="0.25">
      <c r="B21" s="42"/>
      <c r="C21" s="42"/>
      <c r="D21" s="42"/>
      <c r="E21" s="42"/>
      <c r="F21" s="42"/>
      <c r="G21" s="42"/>
      <c r="H21" s="42"/>
      <c r="I21" s="42"/>
    </row>
    <row r="23" spans="1:9" x14ac:dyDescent="0.25">
      <c r="A23" t="s">
        <v>50</v>
      </c>
      <c r="F23" t="s">
        <v>55</v>
      </c>
    </row>
    <row r="24" spans="1:9" ht="15.75" thickBot="1" x14ac:dyDescent="0.3"/>
    <row r="25" spans="1:9" s="26" customFormat="1" ht="30" x14ac:dyDescent="0.25">
      <c r="A25" s="25" t="s">
        <v>51</v>
      </c>
      <c r="B25" s="25" t="s">
        <v>52</v>
      </c>
      <c r="C25" s="25" t="s">
        <v>53</v>
      </c>
      <c r="D25" s="25" t="s">
        <v>54</v>
      </c>
      <c r="F25" s="25" t="s">
        <v>56</v>
      </c>
      <c r="G25" s="25" t="s">
        <v>0</v>
      </c>
    </row>
    <row r="26" spans="1:9" x14ac:dyDescent="0.25">
      <c r="A26" s="14">
        <v>1</v>
      </c>
      <c r="B26" s="14">
        <v>169.85043239272434</v>
      </c>
      <c r="C26" s="14">
        <v>1.1495676072756567</v>
      </c>
      <c r="D26" s="14">
        <v>0.26016283954790637</v>
      </c>
      <c r="F26" s="14">
        <v>0.80645161290322576</v>
      </c>
      <c r="G26" s="14">
        <v>157</v>
      </c>
    </row>
    <row r="27" spans="1:9" x14ac:dyDescent="0.25">
      <c r="A27" s="14">
        <v>2</v>
      </c>
      <c r="B27" s="14">
        <v>167.33976935272977</v>
      </c>
      <c r="C27" s="14">
        <v>0.66023064727022529</v>
      </c>
      <c r="D27" s="14">
        <v>0.14941920672020603</v>
      </c>
      <c r="F27" s="14">
        <v>2.419354838709677</v>
      </c>
      <c r="G27" s="14">
        <v>160</v>
      </c>
    </row>
    <row r="28" spans="1:9" x14ac:dyDescent="0.25">
      <c r="A28" s="14">
        <v>3</v>
      </c>
      <c r="B28" s="14">
        <v>165.66599399273343</v>
      </c>
      <c r="C28" s="14">
        <v>-3.6659939927334335</v>
      </c>
      <c r="D28" s="14">
        <v>-0.82966447634636098</v>
      </c>
      <c r="F28" s="14">
        <v>4.032258064516129</v>
      </c>
      <c r="G28" s="14">
        <v>160</v>
      </c>
    </row>
    <row r="29" spans="1:9" x14ac:dyDescent="0.25">
      <c r="A29" s="14">
        <v>4</v>
      </c>
      <c r="B29" s="14">
        <v>166.08443783273253</v>
      </c>
      <c r="C29" s="14">
        <v>-5.084437832732533</v>
      </c>
      <c r="D29" s="14">
        <v>-1.1506776771514464</v>
      </c>
      <c r="F29" s="14">
        <v>5.6451612903225801</v>
      </c>
      <c r="G29" s="14">
        <v>161</v>
      </c>
    </row>
    <row r="30" spans="1:9" x14ac:dyDescent="0.25">
      <c r="A30" s="14">
        <v>5</v>
      </c>
      <c r="B30" s="14">
        <v>169.01354471272617</v>
      </c>
      <c r="C30" s="14">
        <v>-8.0135447127261727</v>
      </c>
      <c r="D30" s="14">
        <v>-1.8135745423862042</v>
      </c>
      <c r="F30" s="14">
        <v>7.258064516129032</v>
      </c>
      <c r="G30" s="14">
        <v>161</v>
      </c>
    </row>
    <row r="31" spans="1:9" x14ac:dyDescent="0.25">
      <c r="A31" s="14">
        <v>6</v>
      </c>
      <c r="B31" s="14">
        <v>169.43198855272527</v>
      </c>
      <c r="C31" s="14">
        <v>4.5680114472747277</v>
      </c>
      <c r="D31" s="14">
        <v>1.0338033376103644</v>
      </c>
      <c r="F31" s="14">
        <v>8.870967741935484</v>
      </c>
      <c r="G31" s="14">
        <v>161</v>
      </c>
    </row>
    <row r="32" spans="1:9" x14ac:dyDescent="0.25">
      <c r="A32" s="14">
        <v>7</v>
      </c>
      <c r="B32" s="14">
        <v>167.75821319272887</v>
      </c>
      <c r="C32" s="14">
        <v>-7.7582131927288742</v>
      </c>
      <c r="D32" s="14">
        <v>-1.7557895344857062</v>
      </c>
      <c r="F32" s="14">
        <v>10.483870967741934</v>
      </c>
      <c r="G32" s="14">
        <v>162</v>
      </c>
    </row>
    <row r="33" spans="1:7" x14ac:dyDescent="0.25">
      <c r="A33" s="14">
        <v>8</v>
      </c>
      <c r="B33" s="14">
        <v>183.71591415111195</v>
      </c>
      <c r="C33" s="14">
        <v>1.2840858488880542</v>
      </c>
      <c r="D33" s="14">
        <v>0.29060615361432368</v>
      </c>
      <c r="F33" s="14">
        <v>12.096774193548386</v>
      </c>
      <c r="G33" s="14">
        <v>163</v>
      </c>
    </row>
    <row r="34" spans="1:7" x14ac:dyDescent="0.25">
      <c r="A34" s="14">
        <v>9</v>
      </c>
      <c r="B34" s="14">
        <v>182.0421387911156</v>
      </c>
      <c r="C34" s="14">
        <v>-4.213879111560459E-2</v>
      </c>
      <c r="D34" s="14">
        <v>-9.536583566174683E-3</v>
      </c>
      <c r="F34" s="14">
        <v>13.709677419354838</v>
      </c>
      <c r="G34" s="14">
        <v>164</v>
      </c>
    </row>
    <row r="35" spans="1:7" x14ac:dyDescent="0.25">
      <c r="A35" s="14">
        <v>10</v>
      </c>
      <c r="B35" s="14">
        <v>182.87902647111375</v>
      </c>
      <c r="C35" s="14">
        <v>-8.8790264711137468</v>
      </c>
      <c r="D35" s="14">
        <v>-2.0094448769484701</v>
      </c>
      <c r="F35" s="14">
        <v>15.32258064516129</v>
      </c>
      <c r="G35" s="14">
        <v>165</v>
      </c>
    </row>
    <row r="36" spans="1:7" x14ac:dyDescent="0.25">
      <c r="A36" s="14">
        <v>11</v>
      </c>
      <c r="B36" s="14">
        <v>168.59510087272707</v>
      </c>
      <c r="C36" s="14">
        <v>0.40489912727292676</v>
      </c>
      <c r="D36" s="14">
        <v>9.1634198819708204E-2</v>
      </c>
      <c r="F36" s="14">
        <v>16.93548387096774</v>
      </c>
      <c r="G36" s="14">
        <v>165</v>
      </c>
    </row>
    <row r="37" spans="1:7" x14ac:dyDescent="0.25">
      <c r="A37" s="14">
        <v>12</v>
      </c>
      <c r="B37" s="14">
        <v>168.59510087272707</v>
      </c>
      <c r="C37" s="14">
        <v>1.4048991272729268</v>
      </c>
      <c r="D37" s="14">
        <v>0.31794784744839777</v>
      </c>
      <c r="F37" s="14">
        <v>18.548387096774192</v>
      </c>
      <c r="G37" s="14">
        <v>165</v>
      </c>
    </row>
    <row r="38" spans="1:7" x14ac:dyDescent="0.25">
      <c r="A38" s="14">
        <v>13</v>
      </c>
      <c r="B38" s="14">
        <v>166.5028816727316</v>
      </c>
      <c r="C38" s="14">
        <v>3.4971183272683959</v>
      </c>
      <c r="D38" s="14">
        <v>0.79144560833037036</v>
      </c>
      <c r="F38" s="14">
        <v>20.161290322580641</v>
      </c>
      <c r="G38" s="14">
        <v>165</v>
      </c>
    </row>
    <row r="39" spans="1:7" x14ac:dyDescent="0.25">
      <c r="A39" s="14">
        <v>14</v>
      </c>
      <c r="B39" s="14">
        <v>167.75821319272887</v>
      </c>
      <c r="C39" s="14">
        <v>4.2417868072711258</v>
      </c>
      <c r="D39" s="14">
        <v>0.95997424905856854</v>
      </c>
      <c r="F39" s="14">
        <v>21.774193548387093</v>
      </c>
      <c r="G39" s="14">
        <v>166</v>
      </c>
    </row>
    <row r="40" spans="1:7" x14ac:dyDescent="0.25">
      <c r="A40" s="14">
        <v>15</v>
      </c>
      <c r="B40" s="14">
        <v>163.57377479273794</v>
      </c>
      <c r="C40" s="14">
        <v>2.426225207262064</v>
      </c>
      <c r="D40" s="14">
        <v>0.54908787905037626</v>
      </c>
      <c r="F40" s="14">
        <v>23.387096774193544</v>
      </c>
      <c r="G40" s="14">
        <v>167</v>
      </c>
    </row>
    <row r="41" spans="1:7" x14ac:dyDescent="0.25">
      <c r="A41" s="14">
        <v>16</v>
      </c>
      <c r="B41" s="14">
        <v>168.59510087272707</v>
      </c>
      <c r="C41" s="14">
        <v>-0.59510087272707324</v>
      </c>
      <c r="D41" s="14">
        <v>-0.13467944980898136</v>
      </c>
      <c r="F41" s="14">
        <v>24.999999999999996</v>
      </c>
      <c r="G41" s="14">
        <v>167</v>
      </c>
    </row>
    <row r="42" spans="1:7" x14ac:dyDescent="0.25">
      <c r="A42" s="14">
        <v>17</v>
      </c>
      <c r="B42" s="14">
        <v>166.92132551273068</v>
      </c>
      <c r="C42" s="14">
        <v>-1.9213255127306752</v>
      </c>
      <c r="D42" s="14">
        <v>-0.43482218698946684</v>
      </c>
      <c r="F42" s="14">
        <v>26.612903225806448</v>
      </c>
      <c r="G42" s="14">
        <v>168</v>
      </c>
    </row>
    <row r="43" spans="1:7" x14ac:dyDescent="0.25">
      <c r="A43" s="14">
        <v>18</v>
      </c>
      <c r="B43" s="14">
        <v>167.75821319272887</v>
      </c>
      <c r="C43" s="14">
        <v>-4.7582131927288742</v>
      </c>
      <c r="D43" s="14">
        <v>-1.0768485885996375</v>
      </c>
      <c r="F43" s="14">
        <v>28.2258064516129</v>
      </c>
      <c r="G43" s="14">
        <v>168</v>
      </c>
    </row>
    <row r="44" spans="1:7" x14ac:dyDescent="0.25">
      <c r="A44" s="14">
        <v>19</v>
      </c>
      <c r="B44" s="14">
        <v>174.03487079271525</v>
      </c>
      <c r="C44" s="14">
        <v>2.9651292072847468</v>
      </c>
      <c r="D44" s="14">
        <v>0.67104920955610503</v>
      </c>
      <c r="F44" s="14">
        <v>29.838709677419352</v>
      </c>
      <c r="G44" s="14">
        <v>168</v>
      </c>
    </row>
    <row r="45" spans="1:7" x14ac:dyDescent="0.25">
      <c r="A45" s="14">
        <v>20</v>
      </c>
      <c r="B45" s="14">
        <v>169.43198855272527</v>
      </c>
      <c r="C45" s="14">
        <v>6.5680114472747277</v>
      </c>
      <c r="D45" s="14">
        <v>1.4864306348677436</v>
      </c>
      <c r="F45" s="14">
        <v>31.451612903225804</v>
      </c>
      <c r="G45" s="14">
        <v>169</v>
      </c>
    </row>
    <row r="46" spans="1:7" x14ac:dyDescent="0.25">
      <c r="A46" s="14">
        <v>21</v>
      </c>
      <c r="B46" s="14">
        <v>171.94265159271981</v>
      </c>
      <c r="C46" s="14">
        <v>5.734840728018753E-2</v>
      </c>
      <c r="D46" s="14">
        <v>1.2978727294623344E-2</v>
      </c>
      <c r="F46" s="14">
        <v>33.064516129032256</v>
      </c>
      <c r="G46" s="14">
        <v>169</v>
      </c>
    </row>
    <row r="47" spans="1:7" x14ac:dyDescent="0.25">
      <c r="A47" s="14">
        <v>22</v>
      </c>
      <c r="B47" s="14">
        <v>166.92132551273068</v>
      </c>
      <c r="C47" s="14">
        <v>5.0786744872693248</v>
      </c>
      <c r="D47" s="14">
        <v>1.1493733534113602</v>
      </c>
      <c r="F47" s="14">
        <v>34.677419354838705</v>
      </c>
      <c r="G47" s="14">
        <v>169</v>
      </c>
    </row>
    <row r="48" spans="1:7" x14ac:dyDescent="0.25">
      <c r="A48" s="14">
        <v>23</v>
      </c>
      <c r="B48" s="14">
        <v>165.24755015273433</v>
      </c>
      <c r="C48" s="14">
        <v>-0.24755015273433401</v>
      </c>
      <c r="D48" s="14">
        <v>-5.6023978283896499E-2</v>
      </c>
      <c r="F48" s="14">
        <v>36.29032258064516</v>
      </c>
      <c r="G48" s="14">
        <v>169</v>
      </c>
    </row>
    <row r="49" spans="1:7" x14ac:dyDescent="0.25">
      <c r="A49" s="14">
        <v>24</v>
      </c>
      <c r="B49" s="14">
        <v>170.68732007272251</v>
      </c>
      <c r="C49" s="14">
        <v>-1.6873200727225139</v>
      </c>
      <c r="D49" s="14">
        <v>-0.38186356206225797</v>
      </c>
      <c r="F49" s="14">
        <v>37.903225806451609</v>
      </c>
      <c r="G49" s="14">
        <v>169</v>
      </c>
    </row>
    <row r="50" spans="1:7" x14ac:dyDescent="0.25">
      <c r="A50" s="14">
        <v>25</v>
      </c>
      <c r="B50" s="14">
        <v>168.59510087272707</v>
      </c>
      <c r="C50" s="14">
        <v>4.4048991272729268</v>
      </c>
      <c r="D50" s="14">
        <v>0.99688879333446645</v>
      </c>
      <c r="F50" s="14">
        <v>39.516129032258057</v>
      </c>
      <c r="G50" s="14">
        <v>170</v>
      </c>
    </row>
    <row r="51" spans="1:7" x14ac:dyDescent="0.25">
      <c r="A51" s="14">
        <v>26</v>
      </c>
      <c r="B51" s="14">
        <v>171.94265159271981</v>
      </c>
      <c r="C51" s="14">
        <v>5.734840728018753E-2</v>
      </c>
      <c r="D51" s="14">
        <v>1.2978727294623344E-2</v>
      </c>
      <c r="F51" s="14">
        <v>41.129032258064512</v>
      </c>
      <c r="G51" s="14">
        <v>170</v>
      </c>
    </row>
    <row r="52" spans="1:7" x14ac:dyDescent="0.25">
      <c r="A52" s="14">
        <v>27</v>
      </c>
      <c r="B52" s="14">
        <v>169.43198855272527</v>
      </c>
      <c r="C52" s="14">
        <v>1.5680114472747277</v>
      </c>
      <c r="D52" s="14">
        <v>0.35486239172429573</v>
      </c>
      <c r="F52" s="14">
        <v>42.741935483870961</v>
      </c>
      <c r="G52" s="14">
        <v>170</v>
      </c>
    </row>
    <row r="53" spans="1:7" x14ac:dyDescent="0.25">
      <c r="A53" s="14">
        <v>28</v>
      </c>
      <c r="B53" s="14">
        <v>165.66599399273343</v>
      </c>
      <c r="C53" s="14">
        <v>1.3340060072665665</v>
      </c>
      <c r="D53" s="14">
        <v>0.3019037667970868</v>
      </c>
      <c r="F53" s="14">
        <v>44.354838709677416</v>
      </c>
      <c r="G53" s="14">
        <v>171</v>
      </c>
    </row>
    <row r="54" spans="1:7" x14ac:dyDescent="0.25">
      <c r="A54" s="14">
        <v>29</v>
      </c>
      <c r="B54" s="14">
        <v>184.97124567110924</v>
      </c>
      <c r="C54" s="14">
        <v>-1.9712456711092443</v>
      </c>
      <c r="D54" s="14">
        <v>-0.44611980017224284</v>
      </c>
      <c r="F54" s="14">
        <v>45.967741935483865</v>
      </c>
      <c r="G54" s="14">
        <v>171</v>
      </c>
    </row>
    <row r="55" spans="1:7" x14ac:dyDescent="0.25">
      <c r="A55" s="14">
        <v>30</v>
      </c>
      <c r="B55" s="14">
        <v>169.01354471272617</v>
      </c>
      <c r="C55" s="14">
        <v>-4.0135447127261727</v>
      </c>
      <c r="D55" s="14">
        <v>-0.90831994787144588</v>
      </c>
      <c r="F55" s="14">
        <v>47.58064516129032</v>
      </c>
      <c r="G55" s="14">
        <v>171</v>
      </c>
    </row>
    <row r="56" spans="1:7" x14ac:dyDescent="0.25">
      <c r="A56" s="14">
        <v>31</v>
      </c>
      <c r="B56" s="14">
        <v>169.85043239272434</v>
      </c>
      <c r="C56" s="14">
        <v>-2.8504323927243433</v>
      </c>
      <c r="D56" s="14">
        <v>-0.64509175496685189</v>
      </c>
      <c r="F56" s="14">
        <v>49.193548387096769</v>
      </c>
      <c r="G56" s="14">
        <v>171</v>
      </c>
    </row>
    <row r="57" spans="1:7" x14ac:dyDescent="0.25">
      <c r="A57" s="14">
        <v>32</v>
      </c>
      <c r="B57" s="14">
        <v>168.59510087272707</v>
      </c>
      <c r="C57" s="14">
        <v>-8.5951008727270732</v>
      </c>
      <c r="D57" s="14">
        <v>-1.9451886388384978</v>
      </c>
      <c r="F57" s="14">
        <v>50.806451612903224</v>
      </c>
      <c r="G57" s="14">
        <v>171</v>
      </c>
    </row>
    <row r="58" spans="1:7" x14ac:dyDescent="0.25">
      <c r="A58" s="14">
        <v>33</v>
      </c>
      <c r="B58" s="14">
        <v>173.19798311271708</v>
      </c>
      <c r="C58" s="14">
        <v>-4.1979831127170826</v>
      </c>
      <c r="D58" s="14">
        <v>-0.95006087512062631</v>
      </c>
      <c r="F58" s="14">
        <v>52.419354838709673</v>
      </c>
      <c r="G58" s="14">
        <v>172</v>
      </c>
    </row>
    <row r="59" spans="1:7" x14ac:dyDescent="0.25">
      <c r="A59" s="14">
        <v>34</v>
      </c>
      <c r="B59" s="14">
        <v>181.62369495111651</v>
      </c>
      <c r="C59" s="14">
        <v>-1.6236949511165051</v>
      </c>
      <c r="D59" s="14">
        <v>-0.367464328647158</v>
      </c>
      <c r="F59" s="14">
        <v>54.032258064516121</v>
      </c>
      <c r="G59" s="14">
        <v>172</v>
      </c>
    </row>
    <row r="60" spans="1:7" x14ac:dyDescent="0.25">
      <c r="A60" s="14">
        <v>35</v>
      </c>
      <c r="B60" s="14">
        <v>184.97124567110924</v>
      </c>
      <c r="C60" s="14">
        <v>-3.9712456711092443</v>
      </c>
      <c r="D60" s="14">
        <v>-0.898747097429622</v>
      </c>
      <c r="F60" s="14">
        <v>55.645161290322577</v>
      </c>
      <c r="G60" s="14">
        <v>172</v>
      </c>
    </row>
    <row r="61" spans="1:7" x14ac:dyDescent="0.25">
      <c r="A61" s="14">
        <v>36</v>
      </c>
      <c r="B61" s="14">
        <v>180.78680727111831</v>
      </c>
      <c r="C61" s="14">
        <v>-1.7868072711183061</v>
      </c>
      <c r="D61" s="14">
        <v>-0.40437887292305597</v>
      </c>
      <c r="F61" s="14">
        <v>57.258064516129025</v>
      </c>
      <c r="G61" s="14">
        <v>172</v>
      </c>
    </row>
    <row r="62" spans="1:7" x14ac:dyDescent="0.25">
      <c r="A62" s="14">
        <v>37</v>
      </c>
      <c r="B62" s="14">
        <v>182.87902647111375</v>
      </c>
      <c r="C62" s="14">
        <v>3.1209735288862532</v>
      </c>
      <c r="D62" s="14">
        <v>0.70631890659580487</v>
      </c>
      <c r="F62" s="14">
        <v>58.87096774193548</v>
      </c>
      <c r="G62" s="14">
        <v>173</v>
      </c>
    </row>
    <row r="63" spans="1:7" x14ac:dyDescent="0.25">
      <c r="A63" s="14">
        <v>38</v>
      </c>
      <c r="B63" s="14">
        <v>181.62369495111651</v>
      </c>
      <c r="C63" s="14">
        <v>7.3763050488834949</v>
      </c>
      <c r="D63" s="14">
        <v>1.6693585090110481</v>
      </c>
      <c r="F63" s="14">
        <v>60.483870967741929</v>
      </c>
      <c r="G63" s="14">
        <v>173</v>
      </c>
    </row>
    <row r="64" spans="1:7" x14ac:dyDescent="0.25">
      <c r="A64" s="14">
        <v>39</v>
      </c>
      <c r="B64" s="14">
        <v>181.62369495111651</v>
      </c>
      <c r="C64" s="14">
        <v>-1.6236949511165051</v>
      </c>
      <c r="D64" s="14">
        <v>-0.367464328647158</v>
      </c>
      <c r="F64" s="14">
        <v>62.096774193548384</v>
      </c>
      <c r="G64" s="14">
        <v>174</v>
      </c>
    </row>
    <row r="65" spans="1:7" x14ac:dyDescent="0.25">
      <c r="A65" s="14">
        <v>40</v>
      </c>
      <c r="B65" s="14">
        <v>191.24790327109562</v>
      </c>
      <c r="C65" s="14">
        <v>3.7520967289043767</v>
      </c>
      <c r="D65" s="14">
        <v>0.84915070072612064</v>
      </c>
      <c r="F65" s="14">
        <v>63.709677419354833</v>
      </c>
      <c r="G65" s="14">
        <v>174</v>
      </c>
    </row>
    <row r="66" spans="1:7" x14ac:dyDescent="0.25">
      <c r="A66" s="14">
        <v>41</v>
      </c>
      <c r="B66" s="14">
        <v>186.64502103110559</v>
      </c>
      <c r="C66" s="14">
        <v>0.35497896889441449</v>
      </c>
      <c r="D66" s="14">
        <v>8.033658563694504E-2</v>
      </c>
      <c r="F66" s="14">
        <v>65.322580645161295</v>
      </c>
      <c r="G66" s="14">
        <v>174</v>
      </c>
    </row>
    <row r="67" spans="1:7" x14ac:dyDescent="0.25">
      <c r="A67" s="14">
        <v>42</v>
      </c>
      <c r="B67" s="14">
        <v>167.75821319272887</v>
      </c>
      <c r="C67" s="14">
        <v>11.241786807271126</v>
      </c>
      <c r="D67" s="14">
        <v>2.5441697894593953</v>
      </c>
      <c r="F67" s="14">
        <v>66.935483870967744</v>
      </c>
      <c r="G67" s="14">
        <v>176</v>
      </c>
    </row>
    <row r="68" spans="1:7" x14ac:dyDescent="0.25">
      <c r="A68" s="14">
        <v>43</v>
      </c>
      <c r="B68" s="14">
        <v>169.85043239272434</v>
      </c>
      <c r="C68" s="14">
        <v>-0.85043239272434334</v>
      </c>
      <c r="D68" s="14">
        <v>-0.19246445770947276</v>
      </c>
      <c r="F68" s="14">
        <v>68.548387096774192</v>
      </c>
      <c r="G68" s="14">
        <v>177</v>
      </c>
    </row>
    <row r="69" spans="1:7" x14ac:dyDescent="0.25">
      <c r="A69" s="14">
        <v>44</v>
      </c>
      <c r="B69" s="14">
        <v>169.85043239272434</v>
      </c>
      <c r="C69" s="14">
        <v>1.1495676072756567</v>
      </c>
      <c r="D69" s="14">
        <v>0.26016283954790637</v>
      </c>
      <c r="F69" s="14">
        <v>70.161290322580641</v>
      </c>
      <c r="G69" s="14">
        <v>177</v>
      </c>
    </row>
    <row r="70" spans="1:7" x14ac:dyDescent="0.25">
      <c r="A70" s="14">
        <v>45</v>
      </c>
      <c r="B70" s="14">
        <v>169.01354471272617</v>
      </c>
      <c r="C70" s="14">
        <v>4.9864552872738273</v>
      </c>
      <c r="D70" s="14">
        <v>1.1285028897867602</v>
      </c>
      <c r="F70" s="14">
        <v>71.774193548387103</v>
      </c>
      <c r="G70" s="14">
        <v>179</v>
      </c>
    </row>
    <row r="71" spans="1:7" x14ac:dyDescent="0.25">
      <c r="A71" s="14">
        <v>46</v>
      </c>
      <c r="B71" s="14">
        <v>165.66599399273343</v>
      </c>
      <c r="C71" s="14">
        <v>-4.6659939927334335</v>
      </c>
      <c r="D71" s="14">
        <v>-1.0559781249750506</v>
      </c>
      <c r="F71" s="14">
        <v>73.387096774193552</v>
      </c>
      <c r="G71" s="14">
        <v>179</v>
      </c>
    </row>
    <row r="72" spans="1:7" x14ac:dyDescent="0.25">
      <c r="A72" s="14">
        <v>47</v>
      </c>
      <c r="B72" s="14">
        <v>187.06346487110469</v>
      </c>
      <c r="C72" s="14">
        <v>-6.3464871104685017E-2</v>
      </c>
      <c r="D72" s="14">
        <v>-1.4362966539450758E-2</v>
      </c>
      <c r="F72" s="14">
        <v>75</v>
      </c>
      <c r="G72" s="14">
        <v>179</v>
      </c>
    </row>
    <row r="73" spans="1:7" x14ac:dyDescent="0.25">
      <c r="A73" s="14">
        <v>48</v>
      </c>
      <c r="B73" s="14">
        <v>184.55280183111014</v>
      </c>
      <c r="C73" s="14">
        <v>2.4471981688898552</v>
      </c>
      <c r="D73" s="14">
        <v>0.55383434651891117</v>
      </c>
      <c r="F73" s="14">
        <v>76.612903225806448</v>
      </c>
      <c r="G73" s="14">
        <v>180</v>
      </c>
    </row>
    <row r="74" spans="1:7" x14ac:dyDescent="0.25">
      <c r="A74" s="14">
        <v>49</v>
      </c>
      <c r="B74" s="14">
        <v>183.71591415111195</v>
      </c>
      <c r="C74" s="14">
        <v>-4.7159141511119458</v>
      </c>
      <c r="D74" s="14">
        <v>-1.0672757381578137</v>
      </c>
      <c r="F74" s="14">
        <v>78.225806451612897</v>
      </c>
      <c r="G74" s="14">
        <v>180</v>
      </c>
    </row>
    <row r="75" spans="1:7" x14ac:dyDescent="0.25">
      <c r="A75" s="14">
        <v>50</v>
      </c>
      <c r="B75" s="14">
        <v>185.38968951110834</v>
      </c>
      <c r="C75" s="14">
        <v>-0.38968951110834382</v>
      </c>
      <c r="D75" s="14">
        <v>-8.8192055091259547E-2</v>
      </c>
      <c r="F75" s="14">
        <v>79.838709677419359</v>
      </c>
      <c r="G75" s="14">
        <v>181</v>
      </c>
    </row>
    <row r="76" spans="1:7" x14ac:dyDescent="0.25">
      <c r="A76" s="14">
        <v>51</v>
      </c>
      <c r="B76" s="14">
        <v>167.33976935272977</v>
      </c>
      <c r="C76" s="14">
        <v>3.6602306472702253</v>
      </c>
      <c r="D76" s="14">
        <v>0.82836015260627471</v>
      </c>
      <c r="F76" s="14">
        <v>81.451612903225808</v>
      </c>
      <c r="G76" s="14">
        <v>182</v>
      </c>
    </row>
    <row r="77" spans="1:7" x14ac:dyDescent="0.25">
      <c r="A77" s="14">
        <v>52</v>
      </c>
      <c r="B77" s="14">
        <v>169.01354471272617</v>
      </c>
      <c r="C77" s="14">
        <v>-12.013544712726173</v>
      </c>
      <c r="D77" s="14">
        <v>-2.7188291369009625</v>
      </c>
      <c r="F77" s="14">
        <v>83.064516129032256</v>
      </c>
      <c r="G77" s="14">
        <v>183</v>
      </c>
    </row>
    <row r="78" spans="1:7" x14ac:dyDescent="0.25">
      <c r="A78" s="14">
        <v>53</v>
      </c>
      <c r="B78" s="14">
        <v>186.64502103110559</v>
      </c>
      <c r="C78" s="14">
        <v>-0.64502103110558551</v>
      </c>
      <c r="D78" s="14">
        <v>-0.14597706299174451</v>
      </c>
      <c r="F78" s="14">
        <v>84.677419354838705</v>
      </c>
      <c r="G78" s="14">
        <v>185</v>
      </c>
    </row>
    <row r="79" spans="1:7" x14ac:dyDescent="0.25">
      <c r="A79" s="14">
        <v>54</v>
      </c>
      <c r="B79" s="14">
        <v>165.66599399273343</v>
      </c>
      <c r="C79" s="14">
        <v>-0.66599399273343352</v>
      </c>
      <c r="D79" s="14">
        <v>-0.1507235304602923</v>
      </c>
      <c r="F79" s="14">
        <v>86.290322580645167</v>
      </c>
      <c r="G79" s="14">
        <v>185</v>
      </c>
    </row>
    <row r="80" spans="1:7" x14ac:dyDescent="0.25">
      <c r="A80" s="14">
        <v>55</v>
      </c>
      <c r="B80" s="14">
        <v>170.68732007272251</v>
      </c>
      <c r="C80" s="14">
        <v>2.3126799272774861</v>
      </c>
      <c r="D80" s="14">
        <v>0.52339103245250029</v>
      </c>
      <c r="F80" s="14">
        <v>87.903225806451616</v>
      </c>
      <c r="G80" s="14">
        <v>186</v>
      </c>
    </row>
    <row r="81" spans="1:7" x14ac:dyDescent="0.25">
      <c r="A81" s="14">
        <v>56</v>
      </c>
      <c r="B81" s="14">
        <v>167.75821319272887</v>
      </c>
      <c r="C81" s="14">
        <v>9.2417868072711258</v>
      </c>
      <c r="D81" s="14">
        <v>2.0915424922020165</v>
      </c>
      <c r="F81" s="14">
        <v>89.516129032258064</v>
      </c>
      <c r="G81" s="14">
        <v>186</v>
      </c>
    </row>
    <row r="82" spans="1:7" x14ac:dyDescent="0.25">
      <c r="A82" s="14">
        <v>57</v>
      </c>
      <c r="B82" s="14">
        <v>170.68732007272251</v>
      </c>
      <c r="C82" s="14">
        <v>-0.68732007272251394</v>
      </c>
      <c r="D82" s="14">
        <v>-0.15554991343356839</v>
      </c>
      <c r="F82" s="14">
        <v>91.129032258064512</v>
      </c>
      <c r="G82" s="14">
        <v>187</v>
      </c>
    </row>
    <row r="83" spans="1:7" x14ac:dyDescent="0.25">
      <c r="A83" s="14">
        <v>58</v>
      </c>
      <c r="B83" s="14">
        <v>168.59510087272707</v>
      </c>
      <c r="C83" s="14">
        <v>-0.59510087272707324</v>
      </c>
      <c r="D83" s="14">
        <v>-0.13467944980898136</v>
      </c>
      <c r="F83" s="14">
        <v>92.741935483870961</v>
      </c>
      <c r="G83" s="14">
        <v>187</v>
      </c>
    </row>
    <row r="84" spans="1:7" x14ac:dyDescent="0.25">
      <c r="A84" s="14">
        <v>59</v>
      </c>
      <c r="B84" s="14">
        <v>169.43198855272527</v>
      </c>
      <c r="C84" s="14">
        <v>-0.43198855272527226</v>
      </c>
      <c r="D84" s="14">
        <v>-9.7764905533083396E-2</v>
      </c>
      <c r="F84" s="14">
        <v>94.354838709677423</v>
      </c>
      <c r="G84" s="14">
        <v>187</v>
      </c>
    </row>
    <row r="85" spans="1:7" x14ac:dyDescent="0.25">
      <c r="A85" s="14">
        <v>60</v>
      </c>
      <c r="B85" s="14">
        <v>167.33976935272977</v>
      </c>
      <c r="C85" s="14">
        <v>3.6602306472702253</v>
      </c>
      <c r="D85" s="14">
        <v>0.82836015260627471</v>
      </c>
      <c r="F85" s="14">
        <v>95.967741935483872</v>
      </c>
      <c r="G85" s="14">
        <v>189</v>
      </c>
    </row>
    <row r="86" spans="1:7" x14ac:dyDescent="0.25">
      <c r="A86" s="14">
        <v>61</v>
      </c>
      <c r="B86" s="14">
        <v>181.62369495111651</v>
      </c>
      <c r="C86" s="14">
        <v>7.3763050488834949</v>
      </c>
      <c r="D86" s="14">
        <v>1.6693585090110481</v>
      </c>
      <c r="F86" s="14">
        <v>97.58064516129032</v>
      </c>
      <c r="G86" s="14">
        <v>189</v>
      </c>
    </row>
    <row r="87" spans="1:7" ht="15.75" thickBot="1" x14ac:dyDescent="0.3">
      <c r="A87" s="15">
        <v>62</v>
      </c>
      <c r="B87" s="15">
        <v>167.33976935272977</v>
      </c>
      <c r="C87" s="15">
        <v>-3.3397693527297747</v>
      </c>
      <c r="D87" s="15">
        <v>-0.75583538779455217</v>
      </c>
      <c r="F87" s="15">
        <v>99.193548387096769</v>
      </c>
      <c r="G87" s="15">
        <v>195</v>
      </c>
    </row>
  </sheetData>
  <sortState ref="G26:G87">
    <sortCondition ref="G26"/>
  </sortState>
  <mergeCells count="1">
    <mergeCell ref="D5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G139"/>
  <sheetViews>
    <sheetView topLeftCell="H1" zoomScale="70" zoomScaleNormal="70" workbookViewId="0">
      <selection activeCell="K75" sqref="K75:N76"/>
    </sheetView>
  </sheetViews>
  <sheetFormatPr defaultRowHeight="15" x14ac:dyDescent="0.25"/>
  <cols>
    <col min="14" max="14" width="12.140625" customWidth="1"/>
  </cols>
  <sheetData>
    <row r="1" spans="4:32" x14ac:dyDescent="0.25">
      <c r="Q1" s="30" t="s">
        <v>63</v>
      </c>
      <c r="R1" s="30"/>
      <c r="S1" s="30"/>
      <c r="T1" s="30"/>
      <c r="U1" s="30"/>
    </row>
    <row r="2" spans="4:32" x14ac:dyDescent="0.25">
      <c r="K2" s="30" t="s">
        <v>58</v>
      </c>
      <c r="L2" s="30"/>
      <c r="M2" s="30"/>
      <c r="N2" s="30"/>
      <c r="Q2" s="30"/>
      <c r="R2" s="30"/>
      <c r="S2" s="30"/>
      <c r="T2" s="30"/>
      <c r="U2" s="30"/>
    </row>
    <row r="3" spans="4:32" ht="15.75" thickBot="1" x14ac:dyDescent="0.3">
      <c r="K3" s="44"/>
      <c r="L3" s="44"/>
      <c r="M3" s="44"/>
      <c r="N3" s="44"/>
    </row>
    <row r="4" spans="4:32" ht="30.75" thickBot="1" x14ac:dyDescent="0.3">
      <c r="D4" s="11" t="s">
        <v>6</v>
      </c>
      <c r="E4" s="12" t="s">
        <v>0</v>
      </c>
      <c r="F4" s="12" t="s">
        <v>1</v>
      </c>
      <c r="G4" s="12" t="s">
        <v>2</v>
      </c>
      <c r="H4" s="13" t="s">
        <v>3</v>
      </c>
      <c r="K4" s="25" t="s">
        <v>51</v>
      </c>
      <c r="L4" s="25" t="s">
        <v>52</v>
      </c>
      <c r="M4" s="25" t="s">
        <v>53</v>
      </c>
      <c r="N4" s="25" t="s">
        <v>59</v>
      </c>
      <c r="O4" s="26"/>
      <c r="Q4" s="57" t="s">
        <v>61</v>
      </c>
      <c r="S4" s="51" t="s">
        <v>62</v>
      </c>
      <c r="T4" s="52" t="s">
        <v>62</v>
      </c>
      <c r="U4" s="53" t="s">
        <v>3</v>
      </c>
      <c r="Y4" t="s">
        <v>7</v>
      </c>
    </row>
    <row r="5" spans="4:32" ht="15.75" thickBot="1" x14ac:dyDescent="0.3">
      <c r="D5" s="8">
        <v>1</v>
      </c>
      <c r="E5" s="9">
        <v>171</v>
      </c>
      <c r="F5" s="9">
        <v>170</v>
      </c>
      <c r="G5" s="9">
        <v>177</v>
      </c>
      <c r="H5" s="10">
        <v>0</v>
      </c>
      <c r="K5" s="14">
        <v>1</v>
      </c>
      <c r="L5" s="14">
        <v>169.85043239272434</v>
      </c>
      <c r="M5" s="14">
        <v>1.1495676072756567</v>
      </c>
      <c r="N5" s="14">
        <f>M5^2</f>
        <v>1.3215056836974783</v>
      </c>
      <c r="Q5" s="56">
        <f>LN(N5)</f>
        <v>0.27877175599694443</v>
      </c>
      <c r="S5">
        <f>LN(F5)</f>
        <v>5.1357984370502621</v>
      </c>
      <c r="T5">
        <f>LN(G5)</f>
        <v>5.1761497325738288</v>
      </c>
      <c r="U5" s="10">
        <v>0</v>
      </c>
      <c r="AB5" s="31" t="s">
        <v>64</v>
      </c>
      <c r="AC5" s="31"/>
      <c r="AD5" s="31"/>
      <c r="AE5" s="31"/>
      <c r="AF5" s="31"/>
    </row>
    <row r="6" spans="4:32" x14ac:dyDescent="0.25">
      <c r="D6" s="3">
        <v>2</v>
      </c>
      <c r="E6" s="1">
        <v>168</v>
      </c>
      <c r="F6" s="1">
        <v>164</v>
      </c>
      <c r="G6" s="1">
        <v>175</v>
      </c>
      <c r="H6" s="4">
        <v>0</v>
      </c>
      <c r="K6" s="14">
        <v>2</v>
      </c>
      <c r="L6" s="14">
        <v>167.33976935272977</v>
      </c>
      <c r="M6" s="14">
        <v>0.66023064727022529</v>
      </c>
      <c r="N6" s="14">
        <f t="shared" ref="N6:N66" si="0">M6^2</f>
        <v>0.43590450759486066</v>
      </c>
      <c r="Q6" s="56">
        <f t="shared" ref="Q6:Q66" si="1">LN(N6)</f>
        <v>-0.83033207889916993</v>
      </c>
      <c r="S6">
        <f t="shared" ref="S6:S66" si="2">LN(F6)</f>
        <v>5.0998664278241987</v>
      </c>
      <c r="T6">
        <f t="shared" ref="T6:T66" si="3">LN(G6)</f>
        <v>5.1647859739235145</v>
      </c>
      <c r="U6" s="4">
        <v>0</v>
      </c>
      <c r="Y6" s="17" t="s">
        <v>8</v>
      </c>
      <c r="Z6" s="17"/>
      <c r="AB6" s="31"/>
      <c r="AC6" s="31"/>
      <c r="AD6" s="31"/>
      <c r="AE6" s="31"/>
      <c r="AF6" s="31"/>
    </row>
    <row r="7" spans="4:32" x14ac:dyDescent="0.25">
      <c r="D7" s="3">
        <v>3</v>
      </c>
      <c r="E7" s="1">
        <v>162</v>
      </c>
      <c r="F7" s="1">
        <v>160</v>
      </c>
      <c r="G7" s="1">
        <v>175</v>
      </c>
      <c r="H7" s="4">
        <v>0</v>
      </c>
      <c r="K7" s="14">
        <v>3</v>
      </c>
      <c r="L7" s="14">
        <v>165.66599399273343</v>
      </c>
      <c r="M7" s="14">
        <v>-3.6659939927334335</v>
      </c>
      <c r="N7" s="14">
        <f t="shared" si="0"/>
        <v>13.439511954757622</v>
      </c>
      <c r="Q7" s="56">
        <f t="shared" si="1"/>
        <v>2.5981990215456165</v>
      </c>
      <c r="S7">
        <f t="shared" si="2"/>
        <v>5.0751738152338266</v>
      </c>
      <c r="T7">
        <f t="shared" si="3"/>
        <v>5.1647859739235145</v>
      </c>
      <c r="U7" s="4">
        <v>0</v>
      </c>
      <c r="Y7" s="14" t="s">
        <v>9</v>
      </c>
      <c r="Z7" s="14">
        <v>0.24578854415024817</v>
      </c>
      <c r="AB7" s="31"/>
      <c r="AC7" s="31"/>
      <c r="AD7" s="31"/>
      <c r="AE7" s="31"/>
      <c r="AF7" s="31"/>
    </row>
    <row r="8" spans="4:32" x14ac:dyDescent="0.25">
      <c r="D8" s="8">
        <v>4</v>
      </c>
      <c r="E8" s="1">
        <v>161</v>
      </c>
      <c r="F8" s="1">
        <v>161</v>
      </c>
      <c r="G8" s="1">
        <v>185</v>
      </c>
      <c r="H8" s="4">
        <v>0</v>
      </c>
      <c r="K8" s="14">
        <v>4</v>
      </c>
      <c r="L8" s="14">
        <v>166.08443783273253</v>
      </c>
      <c r="M8" s="14">
        <v>-5.084437832732533</v>
      </c>
      <c r="N8" s="14">
        <f t="shared" si="0"/>
        <v>25.851508074921899</v>
      </c>
      <c r="Q8" s="56">
        <f t="shared" si="1"/>
        <v>3.2523689387081509</v>
      </c>
      <c r="S8">
        <f t="shared" si="2"/>
        <v>5.0814043649844631</v>
      </c>
      <c r="T8">
        <f t="shared" si="3"/>
        <v>5.2203558250783244</v>
      </c>
      <c r="U8" s="4">
        <v>0</v>
      </c>
      <c r="Y8" s="14" t="s">
        <v>10</v>
      </c>
      <c r="Z8" s="14">
        <v>6.0412008435498502E-2</v>
      </c>
      <c r="AB8" s="31"/>
      <c r="AC8" s="31"/>
      <c r="AD8" s="31"/>
      <c r="AE8" s="31"/>
      <c r="AF8" s="31"/>
    </row>
    <row r="9" spans="4:32" x14ac:dyDescent="0.25">
      <c r="D9" s="3">
        <v>5</v>
      </c>
      <c r="E9" s="1">
        <v>161</v>
      </c>
      <c r="F9" s="28">
        <v>168</v>
      </c>
      <c r="G9" s="28">
        <v>164</v>
      </c>
      <c r="H9" s="4">
        <v>0</v>
      </c>
      <c r="K9" s="14">
        <v>5</v>
      </c>
      <c r="L9" s="14">
        <v>169.01354471272617</v>
      </c>
      <c r="M9" s="14">
        <v>-8.0135447127261727</v>
      </c>
      <c r="N9" s="14">
        <f t="shared" si="0"/>
        <v>64.216898862861598</v>
      </c>
      <c r="Q9" s="56">
        <f t="shared" si="1"/>
        <v>4.162266398221993</v>
      </c>
      <c r="S9">
        <f t="shared" si="2"/>
        <v>5.1239639794032588</v>
      </c>
      <c r="T9">
        <f t="shared" si="3"/>
        <v>5.0998664278241987</v>
      </c>
      <c r="U9" s="4">
        <v>0</v>
      </c>
      <c r="Y9" s="14" t="s">
        <v>11</v>
      </c>
      <c r="Z9" s="14">
        <v>1.1812629561472566E-2</v>
      </c>
    </row>
    <row r="10" spans="4:32" x14ac:dyDescent="0.25">
      <c r="D10" s="3">
        <v>6</v>
      </c>
      <c r="E10" s="1">
        <v>174</v>
      </c>
      <c r="F10" s="1">
        <v>169</v>
      </c>
      <c r="G10" s="1">
        <v>191</v>
      </c>
      <c r="H10" s="4">
        <v>0</v>
      </c>
      <c r="K10" s="14">
        <v>6</v>
      </c>
      <c r="L10" s="14">
        <v>169.43198855272527</v>
      </c>
      <c r="M10" s="14">
        <v>4.5680114472747277</v>
      </c>
      <c r="N10" s="14">
        <f t="shared" si="0"/>
        <v>20.866728582432952</v>
      </c>
      <c r="Q10" s="56">
        <f t="shared" si="1"/>
        <v>3.0381559566427878</v>
      </c>
      <c r="S10">
        <f t="shared" si="2"/>
        <v>5.1298987149230735</v>
      </c>
      <c r="T10">
        <f t="shared" si="3"/>
        <v>5.2522734280466299</v>
      </c>
      <c r="U10" s="4">
        <v>0</v>
      </c>
      <c r="Y10" s="14" t="s">
        <v>12</v>
      </c>
      <c r="Z10" s="14">
        <v>2.6545412173338252</v>
      </c>
    </row>
    <row r="11" spans="4:32" ht="15.75" thickBot="1" x14ac:dyDescent="0.3">
      <c r="D11" s="8">
        <v>7</v>
      </c>
      <c r="E11" s="1">
        <v>160</v>
      </c>
      <c r="F11" s="1">
        <v>165</v>
      </c>
      <c r="G11" s="1">
        <v>185</v>
      </c>
      <c r="H11" s="4">
        <v>0</v>
      </c>
      <c r="K11" s="14">
        <v>7</v>
      </c>
      <c r="L11" s="14">
        <v>167.75821319272887</v>
      </c>
      <c r="M11" s="14">
        <v>-7.7582131927288742</v>
      </c>
      <c r="N11" s="14">
        <f t="shared" si="0"/>
        <v>60.189871943832351</v>
      </c>
      <c r="Q11" s="56">
        <f t="shared" si="1"/>
        <v>4.0975040980251407</v>
      </c>
      <c r="S11">
        <f t="shared" si="2"/>
        <v>5.1059454739005803</v>
      </c>
      <c r="T11">
        <f t="shared" si="3"/>
        <v>5.2203558250783244</v>
      </c>
      <c r="U11" s="4">
        <v>0</v>
      </c>
      <c r="Y11" s="15" t="s">
        <v>13</v>
      </c>
      <c r="Z11" s="15">
        <v>62</v>
      </c>
    </row>
    <row r="12" spans="4:32" x14ac:dyDescent="0.25">
      <c r="D12" s="3">
        <v>8</v>
      </c>
      <c r="E12" s="1">
        <v>185</v>
      </c>
      <c r="F12" s="1">
        <v>165</v>
      </c>
      <c r="G12" s="1">
        <v>182</v>
      </c>
      <c r="H12" s="4">
        <v>1</v>
      </c>
      <c r="K12" s="14">
        <v>8</v>
      </c>
      <c r="L12" s="14">
        <v>183.71591415111195</v>
      </c>
      <c r="M12" s="14">
        <v>1.2840858488880542</v>
      </c>
      <c r="N12" s="14">
        <f t="shared" si="0"/>
        <v>1.6488764673145548</v>
      </c>
      <c r="Q12" s="56">
        <f t="shared" si="1"/>
        <v>0.50009412707484124</v>
      </c>
      <c r="S12">
        <f t="shared" si="2"/>
        <v>5.1059454739005803</v>
      </c>
      <c r="T12">
        <f t="shared" si="3"/>
        <v>5.2040066870767951</v>
      </c>
      <c r="U12" s="4">
        <v>1</v>
      </c>
    </row>
    <row r="13" spans="4:32" ht="15.75" thickBot="1" x14ac:dyDescent="0.3">
      <c r="D13" s="3">
        <v>9</v>
      </c>
      <c r="E13" s="1">
        <v>182</v>
      </c>
      <c r="F13" s="1">
        <v>161</v>
      </c>
      <c r="G13" s="1">
        <v>181</v>
      </c>
      <c r="H13" s="4">
        <v>1</v>
      </c>
      <c r="K13" s="14">
        <v>9</v>
      </c>
      <c r="L13" s="14">
        <v>182.0421387911156</v>
      </c>
      <c r="M13" s="14">
        <v>-4.213879111560459E-2</v>
      </c>
      <c r="N13" s="14">
        <f t="shared" si="0"/>
        <v>1.7756777166845563E-3</v>
      </c>
      <c r="Q13" s="56">
        <f t="shared" si="1"/>
        <v>-6.3335731167098421</v>
      </c>
      <c r="S13">
        <f t="shared" si="2"/>
        <v>5.0814043649844631</v>
      </c>
      <c r="T13">
        <f t="shared" si="3"/>
        <v>5.1984970312658261</v>
      </c>
      <c r="U13" s="4">
        <v>1</v>
      </c>
      <c r="Y13" t="s">
        <v>14</v>
      </c>
    </row>
    <row r="14" spans="4:32" x14ac:dyDescent="0.25">
      <c r="D14" s="8">
        <v>10</v>
      </c>
      <c r="E14" s="1">
        <v>174</v>
      </c>
      <c r="F14" s="1">
        <v>163</v>
      </c>
      <c r="G14" s="1">
        <v>174</v>
      </c>
      <c r="H14" s="4">
        <v>1</v>
      </c>
      <c r="K14" s="14">
        <v>10</v>
      </c>
      <c r="L14" s="14">
        <v>182.87902647111375</v>
      </c>
      <c r="M14" s="14">
        <v>-8.8790264711137468</v>
      </c>
      <c r="N14" s="14">
        <f t="shared" si="0"/>
        <v>78.83711107473863</v>
      </c>
      <c r="Q14" s="56">
        <f t="shared" si="1"/>
        <v>4.3673838387255142</v>
      </c>
      <c r="S14">
        <f t="shared" si="2"/>
        <v>5.0937502008067623</v>
      </c>
      <c r="T14">
        <f t="shared" si="3"/>
        <v>5.1590552992145291</v>
      </c>
      <c r="U14" s="4">
        <v>1</v>
      </c>
      <c r="Y14" s="16"/>
      <c r="Z14" s="16" t="s">
        <v>19</v>
      </c>
      <c r="AA14" s="16" t="s">
        <v>20</v>
      </c>
      <c r="AB14" s="16" t="s">
        <v>21</v>
      </c>
      <c r="AC14" s="16" t="s">
        <v>22</v>
      </c>
      <c r="AD14" s="16" t="s">
        <v>23</v>
      </c>
    </row>
    <row r="15" spans="4:32" x14ac:dyDescent="0.25">
      <c r="D15" s="3">
        <v>11</v>
      </c>
      <c r="E15" s="1">
        <v>169</v>
      </c>
      <c r="F15" s="1">
        <v>167</v>
      </c>
      <c r="G15" s="1">
        <v>173</v>
      </c>
      <c r="H15" s="4">
        <v>0</v>
      </c>
      <c r="K15" s="14">
        <v>11</v>
      </c>
      <c r="L15" s="14">
        <v>168.59510087272707</v>
      </c>
      <c r="M15" s="14">
        <v>0.40489912727292676</v>
      </c>
      <c r="N15" s="14">
        <f t="shared" si="0"/>
        <v>0.16394330326637774</v>
      </c>
      <c r="Q15" s="56">
        <f t="shared" si="1"/>
        <v>-1.8082346227204156</v>
      </c>
      <c r="S15">
        <f t="shared" si="2"/>
        <v>5.1179938124167554</v>
      </c>
      <c r="T15">
        <f t="shared" si="3"/>
        <v>5.1532915944977793</v>
      </c>
      <c r="U15" s="4">
        <v>0</v>
      </c>
      <c r="Y15" s="14" t="s">
        <v>15</v>
      </c>
      <c r="Z15" s="14">
        <v>3</v>
      </c>
      <c r="AA15" s="14">
        <v>26.278027115228838</v>
      </c>
      <c r="AB15" s="14">
        <v>8.7593423717429459</v>
      </c>
      <c r="AC15" s="14">
        <v>1.2430613278431395</v>
      </c>
      <c r="AD15" s="14">
        <v>0.30244048335091206</v>
      </c>
    </row>
    <row r="16" spans="4:32" x14ac:dyDescent="0.25">
      <c r="D16" s="3">
        <v>12</v>
      </c>
      <c r="E16" s="1">
        <v>170</v>
      </c>
      <c r="F16" s="1">
        <v>167</v>
      </c>
      <c r="G16" s="1">
        <v>174</v>
      </c>
      <c r="H16" s="4">
        <v>0</v>
      </c>
      <c r="K16" s="14">
        <v>12</v>
      </c>
      <c r="L16" s="14">
        <v>168.59510087272707</v>
      </c>
      <c r="M16" s="14">
        <v>1.4048991272729268</v>
      </c>
      <c r="N16" s="14">
        <f t="shared" si="0"/>
        <v>1.9737415578122313</v>
      </c>
      <c r="Q16" s="56">
        <f t="shared" si="1"/>
        <v>0.6799310093460057</v>
      </c>
      <c r="S16">
        <f t="shared" si="2"/>
        <v>5.1179938124167554</v>
      </c>
      <c r="T16">
        <f t="shared" si="3"/>
        <v>5.1590552992145291</v>
      </c>
      <c r="U16" s="4">
        <v>0</v>
      </c>
      <c r="Y16" s="14" t="s">
        <v>16</v>
      </c>
      <c r="Z16" s="14">
        <v>58</v>
      </c>
      <c r="AA16" s="14">
        <v>408.70216632240056</v>
      </c>
      <c r="AB16" s="14">
        <v>7.0465890745241477</v>
      </c>
      <c r="AC16" s="14"/>
      <c r="AD16" s="14"/>
    </row>
    <row r="17" spans="4:33" ht="15.75" thickBot="1" x14ac:dyDescent="0.3">
      <c r="D17" s="8">
        <v>13</v>
      </c>
      <c r="E17" s="1">
        <v>170</v>
      </c>
      <c r="F17" s="1">
        <v>162</v>
      </c>
      <c r="G17" s="1">
        <v>176</v>
      </c>
      <c r="H17" s="4">
        <v>0</v>
      </c>
      <c r="K17" s="14">
        <v>13</v>
      </c>
      <c r="L17" s="14">
        <v>166.5028816727316</v>
      </c>
      <c r="M17" s="14">
        <v>3.4971183272683959</v>
      </c>
      <c r="N17" s="14">
        <f t="shared" si="0"/>
        <v>12.229836594916502</v>
      </c>
      <c r="Q17" s="56">
        <f t="shared" si="1"/>
        <v>2.5038785886054478</v>
      </c>
      <c r="S17">
        <f t="shared" si="2"/>
        <v>5.0875963352323836</v>
      </c>
      <c r="T17">
        <f t="shared" si="3"/>
        <v>5.1704839950381514</v>
      </c>
      <c r="U17" s="4">
        <v>0</v>
      </c>
      <c r="Y17" s="15" t="s">
        <v>17</v>
      </c>
      <c r="Z17" s="15">
        <v>61</v>
      </c>
      <c r="AA17" s="15">
        <v>434.9801934376294</v>
      </c>
      <c r="AB17" s="15"/>
      <c r="AC17" s="15"/>
      <c r="AD17" s="15"/>
    </row>
    <row r="18" spans="4:33" ht="15.75" thickBot="1" x14ac:dyDescent="0.3">
      <c r="D18" s="3">
        <v>14</v>
      </c>
      <c r="E18" s="1">
        <v>172</v>
      </c>
      <c r="F18" s="1">
        <v>165</v>
      </c>
      <c r="G18" s="1">
        <v>190</v>
      </c>
      <c r="H18" s="4">
        <v>0</v>
      </c>
      <c r="K18" s="14">
        <v>14</v>
      </c>
      <c r="L18" s="14">
        <v>167.75821319272887</v>
      </c>
      <c r="M18" s="14">
        <v>4.2417868072711258</v>
      </c>
      <c r="N18" s="14">
        <f t="shared" si="0"/>
        <v>17.99275531833937</v>
      </c>
      <c r="Q18" s="56">
        <f t="shared" si="1"/>
        <v>2.889969194563939</v>
      </c>
      <c r="S18">
        <f t="shared" si="2"/>
        <v>5.1059454739005803</v>
      </c>
      <c r="T18">
        <f t="shared" si="3"/>
        <v>5.2470240721604862</v>
      </c>
      <c r="U18" s="4">
        <v>0</v>
      </c>
    </row>
    <row r="19" spans="4:33" x14ac:dyDescent="0.25">
      <c r="D19" s="3">
        <v>15</v>
      </c>
      <c r="E19" s="1">
        <v>166</v>
      </c>
      <c r="F19" s="1">
        <v>155</v>
      </c>
      <c r="G19" s="1">
        <v>181</v>
      </c>
      <c r="H19" s="4">
        <v>0</v>
      </c>
      <c r="K19" s="14">
        <v>15</v>
      </c>
      <c r="L19" s="14">
        <v>163.57377479273794</v>
      </c>
      <c r="M19" s="14">
        <v>2.426225207262064</v>
      </c>
      <c r="N19" s="14">
        <f t="shared" si="0"/>
        <v>5.8865687563538458</v>
      </c>
      <c r="Q19" s="56">
        <f t="shared" si="1"/>
        <v>1.7726732738134099</v>
      </c>
      <c r="S19">
        <f t="shared" si="2"/>
        <v>5.0434251169192468</v>
      </c>
      <c r="T19">
        <f t="shared" si="3"/>
        <v>5.1984970312658261</v>
      </c>
      <c r="U19" s="4">
        <v>0</v>
      </c>
      <c r="Y19" s="16"/>
      <c r="Z19" s="16" t="s">
        <v>24</v>
      </c>
      <c r="AA19" s="16" t="s">
        <v>12</v>
      </c>
      <c r="AB19" s="16" t="s">
        <v>25</v>
      </c>
      <c r="AC19" s="54" t="s">
        <v>26</v>
      </c>
      <c r="AD19" s="16" t="s">
        <v>27</v>
      </c>
      <c r="AE19" s="16" t="s">
        <v>28</v>
      </c>
      <c r="AF19" s="16" t="s">
        <v>29</v>
      </c>
      <c r="AG19" s="16" t="s">
        <v>30</v>
      </c>
    </row>
    <row r="20" spans="4:33" x14ac:dyDescent="0.25">
      <c r="D20" s="8">
        <v>16</v>
      </c>
      <c r="E20" s="1">
        <v>168</v>
      </c>
      <c r="F20" s="1">
        <v>167</v>
      </c>
      <c r="G20" s="1">
        <v>180</v>
      </c>
      <c r="H20" s="4">
        <v>0</v>
      </c>
      <c r="K20" s="14">
        <v>16</v>
      </c>
      <c r="L20" s="14">
        <v>168.59510087272707</v>
      </c>
      <c r="M20" s="14">
        <v>-0.59510087272707324</v>
      </c>
      <c r="N20" s="14">
        <f t="shared" si="0"/>
        <v>0.35414504872052421</v>
      </c>
      <c r="Q20" s="56">
        <f t="shared" si="1"/>
        <v>-1.0380487076213798</v>
      </c>
      <c r="S20">
        <f t="shared" si="2"/>
        <v>5.1179938124167554</v>
      </c>
      <c r="T20">
        <f t="shared" si="3"/>
        <v>5.1929568508902104</v>
      </c>
      <c r="U20" s="4">
        <v>0</v>
      </c>
      <c r="Y20" s="14" t="s">
        <v>18</v>
      </c>
      <c r="Z20" s="14">
        <v>96.892335190494251</v>
      </c>
      <c r="AA20" s="14">
        <v>65.154571224243213</v>
      </c>
      <c r="AB20" s="14">
        <v>1.4871149233262364</v>
      </c>
      <c r="AC20" s="32">
        <v>0.14240097076904251</v>
      </c>
      <c r="AD20" s="14">
        <v>-33.528709201059414</v>
      </c>
      <c r="AE20" s="14">
        <v>227.3133795820479</v>
      </c>
      <c r="AF20" s="14">
        <v>-33.528709201059414</v>
      </c>
      <c r="AG20" s="14">
        <v>227.3133795820479</v>
      </c>
    </row>
    <row r="21" spans="4:33" x14ac:dyDescent="0.25">
      <c r="D21" s="3">
        <v>17</v>
      </c>
      <c r="E21" s="1">
        <v>165</v>
      </c>
      <c r="F21" s="1">
        <v>163</v>
      </c>
      <c r="G21" s="1">
        <v>180</v>
      </c>
      <c r="H21" s="4">
        <v>0</v>
      </c>
      <c r="K21" s="14">
        <v>17</v>
      </c>
      <c r="L21" s="14">
        <v>166.92132551273068</v>
      </c>
      <c r="M21" s="14">
        <v>-1.9213255127306752</v>
      </c>
      <c r="N21" s="14">
        <f t="shared" si="0"/>
        <v>3.6914917258697919</v>
      </c>
      <c r="Q21" s="56">
        <f t="shared" si="1"/>
        <v>1.3060306381140001</v>
      </c>
      <c r="S21">
        <f t="shared" si="2"/>
        <v>5.0937502008067623</v>
      </c>
      <c r="T21">
        <f t="shared" si="3"/>
        <v>5.1929568508902104</v>
      </c>
      <c r="U21" s="4">
        <v>0</v>
      </c>
      <c r="Y21" s="14" t="s">
        <v>62</v>
      </c>
      <c r="Z21" s="14">
        <v>-17.107885866172097</v>
      </c>
      <c r="AA21" s="14">
        <v>10.93668898589854</v>
      </c>
      <c r="AB21" s="14">
        <v>-1.5642655549801705</v>
      </c>
      <c r="AC21" s="32">
        <v>0.12319550527138577</v>
      </c>
      <c r="AD21" s="14">
        <v>-39.000047427903823</v>
      </c>
      <c r="AE21" s="14">
        <v>4.7842756955596322</v>
      </c>
      <c r="AF21" s="14">
        <v>-39.000047427903823</v>
      </c>
      <c r="AG21" s="14">
        <v>4.7842756955596322</v>
      </c>
    </row>
    <row r="22" spans="4:33" x14ac:dyDescent="0.25">
      <c r="D22" s="3">
        <v>18</v>
      </c>
      <c r="E22" s="1">
        <v>163</v>
      </c>
      <c r="F22" s="1">
        <v>165</v>
      </c>
      <c r="G22" s="1">
        <v>180</v>
      </c>
      <c r="H22" s="4">
        <v>0</v>
      </c>
      <c r="K22" s="14">
        <v>18</v>
      </c>
      <c r="L22" s="14">
        <v>167.75821319272887</v>
      </c>
      <c r="M22" s="14">
        <v>-4.7582131927288742</v>
      </c>
      <c r="N22" s="14">
        <f t="shared" si="0"/>
        <v>22.640592787459106</v>
      </c>
      <c r="Q22" s="56">
        <f t="shared" si="1"/>
        <v>3.1197444361838649</v>
      </c>
      <c r="S22">
        <f t="shared" si="2"/>
        <v>5.1059454739005803</v>
      </c>
      <c r="T22">
        <f t="shared" si="3"/>
        <v>5.1929568508902104</v>
      </c>
      <c r="U22" s="4">
        <v>0</v>
      </c>
      <c r="Y22" s="14" t="s">
        <v>62</v>
      </c>
      <c r="Z22" s="14">
        <v>-1.52068151199039</v>
      </c>
      <c r="AA22" s="14">
        <v>9.7984815647867993</v>
      </c>
      <c r="AB22" s="14">
        <v>-0.15519562923456681</v>
      </c>
      <c r="AC22" s="32">
        <v>0.87720594040070454</v>
      </c>
      <c r="AD22" s="14">
        <v>-21.134473378298889</v>
      </c>
      <c r="AE22" s="14">
        <v>18.09311035431811</v>
      </c>
      <c r="AF22" s="14">
        <v>-21.134473378298889</v>
      </c>
      <c r="AG22" s="14">
        <v>18.09311035431811</v>
      </c>
    </row>
    <row r="23" spans="4:33" ht="15.75" thickBot="1" x14ac:dyDescent="0.3">
      <c r="D23" s="8">
        <v>19</v>
      </c>
      <c r="E23" s="1">
        <v>177</v>
      </c>
      <c r="F23" s="1">
        <v>180</v>
      </c>
      <c r="G23" s="1">
        <v>181</v>
      </c>
      <c r="H23" s="4">
        <v>0</v>
      </c>
      <c r="K23" s="14">
        <v>19</v>
      </c>
      <c r="L23" s="14">
        <v>174.03487079271525</v>
      </c>
      <c r="M23" s="14">
        <v>2.9651292072847468</v>
      </c>
      <c r="N23" s="14">
        <f t="shared" si="0"/>
        <v>8.7919912158930718</v>
      </c>
      <c r="Q23" s="56">
        <f t="shared" si="1"/>
        <v>2.1738412179985773</v>
      </c>
      <c r="S23">
        <f t="shared" si="2"/>
        <v>5.1929568508902104</v>
      </c>
      <c r="T23">
        <f t="shared" si="3"/>
        <v>5.1984970312658261</v>
      </c>
      <c r="U23" s="4">
        <v>0</v>
      </c>
      <c r="Y23" s="15" t="s">
        <v>3</v>
      </c>
      <c r="Z23" s="15">
        <v>-0.80858599573564727</v>
      </c>
      <c r="AA23" s="15">
        <v>0.7452130272681956</v>
      </c>
      <c r="AB23" s="15">
        <v>-1.0850400706221743</v>
      </c>
      <c r="AC23" s="33">
        <v>0.28239340828656578</v>
      </c>
      <c r="AD23" s="15">
        <v>-2.3002919418311945</v>
      </c>
      <c r="AE23" s="15">
        <v>0.68311995035989981</v>
      </c>
      <c r="AF23" s="15">
        <v>-2.3002919418311945</v>
      </c>
      <c r="AG23" s="15">
        <v>0.68311995035989981</v>
      </c>
    </row>
    <row r="24" spans="4:33" x14ac:dyDescent="0.25">
      <c r="D24" s="3">
        <v>20</v>
      </c>
      <c r="E24" s="1">
        <v>176</v>
      </c>
      <c r="F24" s="1">
        <v>169</v>
      </c>
      <c r="G24" s="1">
        <v>180</v>
      </c>
      <c r="H24" s="4">
        <v>0</v>
      </c>
      <c r="K24" s="14">
        <v>20</v>
      </c>
      <c r="L24" s="14">
        <v>169.43198855272527</v>
      </c>
      <c r="M24" s="14">
        <v>6.5680114472747277</v>
      </c>
      <c r="N24" s="14">
        <f t="shared" si="0"/>
        <v>43.138774371531866</v>
      </c>
      <c r="Q24" s="56">
        <f t="shared" si="1"/>
        <v>3.7644222300690582</v>
      </c>
      <c r="S24">
        <f t="shared" si="2"/>
        <v>5.1298987149230735</v>
      </c>
      <c r="T24">
        <f t="shared" si="3"/>
        <v>5.1929568508902104</v>
      </c>
      <c r="U24" s="4">
        <v>0</v>
      </c>
    </row>
    <row r="25" spans="4:33" x14ac:dyDescent="0.25">
      <c r="D25" s="3">
        <v>21</v>
      </c>
      <c r="E25" s="1">
        <v>172</v>
      </c>
      <c r="F25" s="1">
        <v>175</v>
      </c>
      <c r="G25" s="1">
        <v>195</v>
      </c>
      <c r="H25" s="4">
        <v>0</v>
      </c>
      <c r="K25" s="14">
        <v>21</v>
      </c>
      <c r="L25" s="14">
        <v>171.94265159271981</v>
      </c>
      <c r="M25" s="14">
        <v>5.734840728018753E-2</v>
      </c>
      <c r="N25" s="14">
        <f t="shared" si="0"/>
        <v>3.2888398175742661E-3</v>
      </c>
      <c r="Q25" s="56">
        <f t="shared" si="1"/>
        <v>-5.7172204154318003</v>
      </c>
      <c r="S25">
        <f t="shared" si="2"/>
        <v>5.1647859739235145</v>
      </c>
      <c r="T25">
        <f t="shared" si="3"/>
        <v>5.2729995585637468</v>
      </c>
      <c r="U25" s="4">
        <v>0</v>
      </c>
    </row>
    <row r="26" spans="4:33" x14ac:dyDescent="0.25">
      <c r="D26" s="8">
        <v>22</v>
      </c>
      <c r="E26" s="1">
        <v>172</v>
      </c>
      <c r="F26" s="1">
        <v>163</v>
      </c>
      <c r="G26" s="1">
        <v>185</v>
      </c>
      <c r="H26" s="4">
        <v>0</v>
      </c>
      <c r="K26" s="14">
        <v>22</v>
      </c>
      <c r="L26" s="14">
        <v>166.92132551273068</v>
      </c>
      <c r="M26" s="14">
        <v>5.0786744872693248</v>
      </c>
      <c r="N26" s="14">
        <f t="shared" si="0"/>
        <v>25.792934547640339</v>
      </c>
      <c r="Q26" s="56">
        <f t="shared" si="1"/>
        <v>3.2501005996798917</v>
      </c>
      <c r="S26">
        <f t="shared" si="2"/>
        <v>5.0937502008067623</v>
      </c>
      <c r="T26">
        <f t="shared" si="3"/>
        <v>5.2203558250783244</v>
      </c>
      <c r="U26" s="4">
        <v>0</v>
      </c>
    </row>
    <row r="27" spans="4:33" x14ac:dyDescent="0.25">
      <c r="D27" s="3">
        <v>23</v>
      </c>
      <c r="E27" s="1">
        <v>165</v>
      </c>
      <c r="F27" s="1">
        <v>159</v>
      </c>
      <c r="G27" s="1">
        <v>188</v>
      </c>
      <c r="H27" s="4">
        <v>0</v>
      </c>
      <c r="K27" s="14">
        <v>23</v>
      </c>
      <c r="L27" s="14">
        <v>165.24755015273433</v>
      </c>
      <c r="M27" s="14">
        <v>-0.24755015273433401</v>
      </c>
      <c r="N27" s="14">
        <f t="shared" si="0"/>
        <v>6.1281078118792097E-2</v>
      </c>
      <c r="Q27" s="56">
        <f t="shared" si="1"/>
        <v>-2.7922841603822364</v>
      </c>
      <c r="S27">
        <f t="shared" si="2"/>
        <v>5.0689042022202315</v>
      </c>
      <c r="T27">
        <f t="shared" si="3"/>
        <v>5.2364419628299492</v>
      </c>
      <c r="U27" s="4">
        <v>0</v>
      </c>
    </row>
    <row r="28" spans="4:33" x14ac:dyDescent="0.25">
      <c r="D28" s="3">
        <v>24</v>
      </c>
      <c r="E28" s="1">
        <v>169</v>
      </c>
      <c r="F28" s="1">
        <v>172</v>
      </c>
      <c r="G28" s="1">
        <v>184</v>
      </c>
      <c r="H28" s="4">
        <v>0</v>
      </c>
      <c r="K28" s="14">
        <v>24</v>
      </c>
      <c r="L28" s="14">
        <v>170.68732007272251</v>
      </c>
      <c r="M28" s="14">
        <v>-1.6873200727225139</v>
      </c>
      <c r="N28" s="14">
        <f t="shared" si="0"/>
        <v>2.84704902781231</v>
      </c>
      <c r="Q28" s="56">
        <f t="shared" si="1"/>
        <v>1.0462830290160143</v>
      </c>
      <c r="S28">
        <f t="shared" si="2"/>
        <v>5.1474944768134527</v>
      </c>
      <c r="T28">
        <f t="shared" si="3"/>
        <v>5.2149357576089859</v>
      </c>
      <c r="U28" s="4">
        <v>0</v>
      </c>
    </row>
    <row r="29" spans="4:33" x14ac:dyDescent="0.25">
      <c r="D29" s="8">
        <v>25</v>
      </c>
      <c r="E29" s="1">
        <v>173</v>
      </c>
      <c r="F29" s="1">
        <v>167</v>
      </c>
      <c r="G29" s="1">
        <v>175</v>
      </c>
      <c r="H29" s="4">
        <v>0</v>
      </c>
      <c r="K29" s="14">
        <v>25</v>
      </c>
      <c r="L29" s="14">
        <v>168.59510087272707</v>
      </c>
      <c r="M29" s="14">
        <v>4.4048991272729268</v>
      </c>
      <c r="N29" s="14">
        <f t="shared" si="0"/>
        <v>19.403136321449793</v>
      </c>
      <c r="Q29" s="56">
        <f t="shared" si="1"/>
        <v>2.9654347190568471</v>
      </c>
      <c r="S29">
        <f t="shared" si="2"/>
        <v>5.1179938124167554</v>
      </c>
      <c r="T29">
        <f t="shared" si="3"/>
        <v>5.1647859739235145</v>
      </c>
      <c r="U29" s="4">
        <v>0</v>
      </c>
    </row>
    <row r="30" spans="4:33" x14ac:dyDescent="0.25">
      <c r="D30" s="3">
        <v>26</v>
      </c>
      <c r="E30" s="1">
        <v>172</v>
      </c>
      <c r="F30" s="1">
        <v>175</v>
      </c>
      <c r="G30" s="1">
        <v>180</v>
      </c>
      <c r="H30" s="4">
        <v>0</v>
      </c>
      <c r="K30" s="14">
        <v>26</v>
      </c>
      <c r="L30" s="14">
        <v>171.94265159271981</v>
      </c>
      <c r="M30" s="14">
        <v>5.734840728018753E-2</v>
      </c>
      <c r="N30" s="14">
        <f t="shared" si="0"/>
        <v>3.2888398175742661E-3</v>
      </c>
      <c r="Q30" s="56">
        <f t="shared" si="1"/>
        <v>-5.7172204154318003</v>
      </c>
      <c r="S30">
        <f t="shared" si="2"/>
        <v>5.1647859739235145</v>
      </c>
      <c r="T30">
        <f t="shared" si="3"/>
        <v>5.1929568508902104</v>
      </c>
      <c r="U30" s="4">
        <v>0</v>
      </c>
    </row>
    <row r="31" spans="4:33" x14ac:dyDescent="0.25">
      <c r="D31" s="3">
        <v>27</v>
      </c>
      <c r="E31" s="1">
        <v>171</v>
      </c>
      <c r="F31" s="1">
        <v>169</v>
      </c>
      <c r="G31" s="1">
        <v>180</v>
      </c>
      <c r="H31" s="4">
        <v>0</v>
      </c>
      <c r="K31" s="14">
        <v>27</v>
      </c>
      <c r="L31" s="14">
        <v>169.43198855272527</v>
      </c>
      <c r="M31" s="14">
        <v>1.5680114472747277</v>
      </c>
      <c r="N31" s="14">
        <f t="shared" si="0"/>
        <v>2.4586598987845862</v>
      </c>
      <c r="Q31" s="56">
        <f t="shared" si="1"/>
        <v>0.8996164449188585</v>
      </c>
      <c r="S31">
        <f t="shared" si="2"/>
        <v>5.1298987149230735</v>
      </c>
      <c r="T31">
        <f t="shared" si="3"/>
        <v>5.1929568508902104</v>
      </c>
      <c r="U31" s="4">
        <v>0</v>
      </c>
    </row>
    <row r="32" spans="4:33" x14ac:dyDescent="0.25">
      <c r="D32" s="8">
        <v>28</v>
      </c>
      <c r="E32" s="1">
        <v>167</v>
      </c>
      <c r="F32" s="1">
        <v>160</v>
      </c>
      <c r="G32" s="1">
        <v>175</v>
      </c>
      <c r="H32" s="4">
        <v>0</v>
      </c>
      <c r="K32" s="14">
        <v>28</v>
      </c>
      <c r="L32" s="14">
        <v>165.66599399273343</v>
      </c>
      <c r="M32" s="14">
        <v>1.3340060072665665</v>
      </c>
      <c r="N32" s="14">
        <f t="shared" si="0"/>
        <v>1.7795720274232867</v>
      </c>
      <c r="Q32" s="56">
        <f t="shared" si="1"/>
        <v>0.5763729013632366</v>
      </c>
      <c r="S32">
        <f t="shared" si="2"/>
        <v>5.0751738152338266</v>
      </c>
      <c r="T32">
        <f t="shared" si="3"/>
        <v>5.1647859739235145</v>
      </c>
      <c r="U32" s="4">
        <v>0</v>
      </c>
    </row>
    <row r="33" spans="4:31" ht="26.25" x14ac:dyDescent="0.4">
      <c r="D33" s="3">
        <v>29</v>
      </c>
      <c r="E33" s="1">
        <v>183</v>
      </c>
      <c r="F33" s="1">
        <v>168</v>
      </c>
      <c r="G33" s="1">
        <v>181</v>
      </c>
      <c r="H33" s="4">
        <v>1</v>
      </c>
      <c r="K33" s="14">
        <v>29</v>
      </c>
      <c r="L33" s="14">
        <v>184.97124567110924</v>
      </c>
      <c r="M33" s="14">
        <v>-1.9712456711092443</v>
      </c>
      <c r="N33" s="14">
        <f t="shared" si="0"/>
        <v>3.8858094958669351</v>
      </c>
      <c r="Q33" s="56">
        <f t="shared" si="1"/>
        <v>1.3573313265592684</v>
      </c>
      <c r="S33">
        <f t="shared" si="2"/>
        <v>5.1239639794032588</v>
      </c>
      <c r="T33">
        <f t="shared" si="3"/>
        <v>5.1984970312658261</v>
      </c>
      <c r="U33" s="4">
        <v>1</v>
      </c>
      <c r="Y33" s="49" t="s">
        <v>60</v>
      </c>
      <c r="Z33" s="49"/>
      <c r="AA33" s="49"/>
      <c r="AB33" s="49"/>
      <c r="AC33" s="49"/>
      <c r="AD33" s="49"/>
      <c r="AE33" s="49"/>
    </row>
    <row r="34" spans="4:31" x14ac:dyDescent="0.25">
      <c r="D34" s="3">
        <v>30</v>
      </c>
      <c r="E34" s="1">
        <v>165</v>
      </c>
      <c r="F34" s="1">
        <v>168</v>
      </c>
      <c r="G34" s="1">
        <v>186</v>
      </c>
      <c r="H34" s="4">
        <v>0</v>
      </c>
      <c r="K34" s="14">
        <v>30</v>
      </c>
      <c r="L34" s="14">
        <v>169.01354471272617</v>
      </c>
      <c r="M34" s="14">
        <v>-4.0135447127261727</v>
      </c>
      <c r="N34" s="14">
        <f t="shared" si="0"/>
        <v>16.108541161052216</v>
      </c>
      <c r="Q34" s="56">
        <f t="shared" si="1"/>
        <v>2.7793496382190348</v>
      </c>
      <c r="S34">
        <f t="shared" si="2"/>
        <v>5.1239639794032588</v>
      </c>
      <c r="T34">
        <f t="shared" si="3"/>
        <v>5.2257466737132017</v>
      </c>
      <c r="U34" s="4">
        <v>0</v>
      </c>
    </row>
    <row r="35" spans="4:31" x14ac:dyDescent="0.25">
      <c r="D35" s="8">
        <v>31</v>
      </c>
      <c r="E35" s="1">
        <v>167</v>
      </c>
      <c r="F35" s="1">
        <v>170</v>
      </c>
      <c r="G35" s="1">
        <v>180</v>
      </c>
      <c r="H35" s="4">
        <v>0</v>
      </c>
      <c r="K35" s="14">
        <v>31</v>
      </c>
      <c r="L35" s="14">
        <v>169.85043239272434</v>
      </c>
      <c r="M35" s="14">
        <v>-2.8504323927243433</v>
      </c>
      <c r="N35" s="14">
        <f t="shared" si="0"/>
        <v>8.124964825492226</v>
      </c>
      <c r="Q35" s="56">
        <f t="shared" si="1"/>
        <v>2.0949413990362427</v>
      </c>
      <c r="S35">
        <f t="shared" si="2"/>
        <v>5.1357984370502621</v>
      </c>
      <c r="T35">
        <f t="shared" si="3"/>
        <v>5.1929568508902104</v>
      </c>
      <c r="U35" s="4">
        <v>0</v>
      </c>
    </row>
    <row r="36" spans="4:31" x14ac:dyDescent="0.25">
      <c r="D36" s="3">
        <v>32</v>
      </c>
      <c r="E36" s="18">
        <v>160</v>
      </c>
      <c r="F36" s="18">
        <v>167</v>
      </c>
      <c r="G36" s="18">
        <v>185</v>
      </c>
      <c r="H36" s="4">
        <v>0</v>
      </c>
      <c r="K36" s="14">
        <v>32</v>
      </c>
      <c r="L36" s="14">
        <v>168.59510087272707</v>
      </c>
      <c r="M36" s="14">
        <v>-8.5951008727270732</v>
      </c>
      <c r="N36" s="14">
        <f t="shared" si="0"/>
        <v>73.875759012353697</v>
      </c>
      <c r="Q36" s="56">
        <f t="shared" si="1"/>
        <v>4.302384749952382</v>
      </c>
      <c r="S36">
        <f t="shared" si="2"/>
        <v>5.1179938124167554</v>
      </c>
      <c r="T36">
        <f t="shared" si="3"/>
        <v>5.2203558250783244</v>
      </c>
      <c r="U36" s="4">
        <v>0</v>
      </c>
    </row>
    <row r="37" spans="4:31" x14ac:dyDescent="0.25">
      <c r="D37" s="3">
        <v>33</v>
      </c>
      <c r="E37" s="1">
        <v>169</v>
      </c>
      <c r="F37" s="1">
        <v>178</v>
      </c>
      <c r="G37" s="1">
        <v>189</v>
      </c>
      <c r="H37" s="4">
        <v>0</v>
      </c>
      <c r="K37" s="14">
        <v>33</v>
      </c>
      <c r="L37" s="14">
        <v>173.19798311271708</v>
      </c>
      <c r="M37" s="14">
        <v>-4.1979831127170826</v>
      </c>
      <c r="N37" s="14">
        <f t="shared" si="0"/>
        <v>17.623062214657807</v>
      </c>
      <c r="Q37" s="56">
        <f t="shared" si="1"/>
        <v>2.8692083973862661</v>
      </c>
      <c r="S37">
        <f t="shared" si="2"/>
        <v>5.181783550292085</v>
      </c>
      <c r="T37">
        <f t="shared" si="3"/>
        <v>5.2417470150596426</v>
      </c>
      <c r="U37" s="4">
        <v>0</v>
      </c>
    </row>
    <row r="38" spans="4:31" x14ac:dyDescent="0.25">
      <c r="D38" s="8">
        <v>34</v>
      </c>
      <c r="E38" s="1">
        <v>180</v>
      </c>
      <c r="F38" s="1">
        <v>160</v>
      </c>
      <c r="G38" s="1">
        <v>189</v>
      </c>
      <c r="H38" s="4">
        <v>1</v>
      </c>
      <c r="K38" s="14">
        <v>34</v>
      </c>
      <c r="L38" s="14">
        <v>181.62369495111651</v>
      </c>
      <c r="M38" s="14">
        <v>-1.6236949511165051</v>
      </c>
      <c r="N38" s="14">
        <f t="shared" si="0"/>
        <v>2.6363852942812298</v>
      </c>
      <c r="Q38" s="56">
        <f t="shared" si="1"/>
        <v>0.96940877222655053</v>
      </c>
      <c r="S38">
        <f t="shared" si="2"/>
        <v>5.0751738152338266</v>
      </c>
      <c r="T38">
        <f t="shared" si="3"/>
        <v>5.2417470150596426</v>
      </c>
      <c r="U38" s="4">
        <v>1</v>
      </c>
    </row>
    <row r="39" spans="4:31" x14ac:dyDescent="0.25">
      <c r="D39" s="3">
        <v>35</v>
      </c>
      <c r="E39" s="1">
        <v>181</v>
      </c>
      <c r="F39" s="1">
        <v>168</v>
      </c>
      <c r="G39" s="1">
        <v>186</v>
      </c>
      <c r="H39" s="4">
        <v>1</v>
      </c>
      <c r="K39" s="14">
        <v>35</v>
      </c>
      <c r="L39" s="14">
        <v>184.97124567110924</v>
      </c>
      <c r="M39" s="14">
        <v>-3.9712456711092443</v>
      </c>
      <c r="N39" s="14">
        <f t="shared" si="0"/>
        <v>15.770792180303912</v>
      </c>
      <c r="Q39" s="56">
        <f t="shared" si="1"/>
        <v>2.7581596330870353</v>
      </c>
      <c r="S39">
        <f t="shared" si="2"/>
        <v>5.1239639794032588</v>
      </c>
      <c r="T39">
        <f t="shared" si="3"/>
        <v>5.2257466737132017</v>
      </c>
      <c r="U39" s="4">
        <v>1</v>
      </c>
    </row>
    <row r="40" spans="4:31" x14ac:dyDescent="0.25">
      <c r="D40" s="3">
        <v>36</v>
      </c>
      <c r="E40" s="1">
        <v>179</v>
      </c>
      <c r="F40" s="1">
        <v>158</v>
      </c>
      <c r="G40" s="1">
        <v>176</v>
      </c>
      <c r="H40" s="4">
        <v>1</v>
      </c>
      <c r="K40" s="14">
        <v>36</v>
      </c>
      <c r="L40" s="14">
        <v>180.78680727111831</v>
      </c>
      <c r="M40" s="14">
        <v>-1.7868072711183061</v>
      </c>
      <c r="N40" s="14">
        <f t="shared" si="0"/>
        <v>3.1926802241212475</v>
      </c>
      <c r="Q40" s="56">
        <f t="shared" si="1"/>
        <v>1.1608607596792642</v>
      </c>
      <c r="S40">
        <f t="shared" si="2"/>
        <v>5.0625950330269669</v>
      </c>
      <c r="T40">
        <f t="shared" si="3"/>
        <v>5.1704839950381514</v>
      </c>
      <c r="U40" s="4">
        <v>1</v>
      </c>
    </row>
    <row r="41" spans="4:31" x14ac:dyDescent="0.25">
      <c r="D41" s="8">
        <v>37</v>
      </c>
      <c r="E41" s="1">
        <v>186</v>
      </c>
      <c r="F41" s="1">
        <v>163</v>
      </c>
      <c r="G41" s="1">
        <v>182</v>
      </c>
      <c r="H41" s="4">
        <v>1</v>
      </c>
      <c r="K41" s="14">
        <v>37</v>
      </c>
      <c r="L41" s="14">
        <v>182.87902647111375</v>
      </c>
      <c r="M41" s="14">
        <v>3.1209735288862532</v>
      </c>
      <c r="N41" s="14">
        <f t="shared" si="0"/>
        <v>9.7404757680087126</v>
      </c>
      <c r="Q41" s="56">
        <f t="shared" si="1"/>
        <v>2.2762899632796199</v>
      </c>
      <c r="S41">
        <f t="shared" si="2"/>
        <v>5.0937502008067623</v>
      </c>
      <c r="T41">
        <f t="shared" si="3"/>
        <v>5.2040066870767951</v>
      </c>
      <c r="U41" s="4">
        <v>1</v>
      </c>
    </row>
    <row r="42" spans="4:31" x14ac:dyDescent="0.25">
      <c r="D42" s="47">
        <v>38</v>
      </c>
      <c r="E42" s="28">
        <v>189</v>
      </c>
      <c r="F42" s="28">
        <v>160</v>
      </c>
      <c r="G42" s="28">
        <v>180</v>
      </c>
      <c r="H42" s="48">
        <v>1</v>
      </c>
      <c r="K42" s="14">
        <v>38</v>
      </c>
      <c r="L42" s="14">
        <v>181.62369495111651</v>
      </c>
      <c r="M42" s="14">
        <v>7.3763050488834949</v>
      </c>
      <c r="N42" s="14">
        <f t="shared" si="0"/>
        <v>54.409876174184141</v>
      </c>
      <c r="Q42" s="56">
        <f t="shared" si="1"/>
        <v>3.9965456847037379</v>
      </c>
      <c r="S42">
        <f t="shared" si="2"/>
        <v>5.0751738152338266</v>
      </c>
      <c r="T42">
        <f t="shared" si="3"/>
        <v>5.1929568508902104</v>
      </c>
      <c r="U42" s="48">
        <v>1</v>
      </c>
    </row>
    <row r="43" spans="4:31" x14ac:dyDescent="0.25">
      <c r="D43" s="3">
        <v>39</v>
      </c>
      <c r="E43" s="1">
        <v>180</v>
      </c>
      <c r="F43" s="1">
        <v>160</v>
      </c>
      <c r="G43" s="1">
        <v>182</v>
      </c>
      <c r="H43" s="4">
        <v>1</v>
      </c>
      <c r="K43" s="14">
        <v>39</v>
      </c>
      <c r="L43" s="14">
        <v>181.62369495111651</v>
      </c>
      <c r="M43" s="14">
        <v>-1.6236949511165051</v>
      </c>
      <c r="N43" s="14">
        <f t="shared" si="0"/>
        <v>2.6363852942812298</v>
      </c>
      <c r="Q43" s="56">
        <f t="shared" si="1"/>
        <v>0.96940877222655053</v>
      </c>
      <c r="S43">
        <f t="shared" si="2"/>
        <v>5.0751738152338266</v>
      </c>
      <c r="T43">
        <f t="shared" si="3"/>
        <v>5.2040066870767951</v>
      </c>
      <c r="U43" s="4">
        <v>1</v>
      </c>
    </row>
    <row r="44" spans="4:31" x14ac:dyDescent="0.25">
      <c r="D44" s="8">
        <v>40</v>
      </c>
      <c r="E44" s="18">
        <v>195</v>
      </c>
      <c r="F44" s="18">
        <v>183</v>
      </c>
      <c r="G44" s="18">
        <v>195</v>
      </c>
      <c r="H44" s="19">
        <v>1</v>
      </c>
      <c r="K44" s="14">
        <v>40</v>
      </c>
      <c r="L44" s="14">
        <v>191.24790327109562</v>
      </c>
      <c r="M44" s="14">
        <v>3.7520967289043767</v>
      </c>
      <c r="N44" s="14">
        <f t="shared" si="0"/>
        <v>14.078229863054924</v>
      </c>
      <c r="Q44" s="56">
        <f t="shared" si="1"/>
        <v>2.6446296228729951</v>
      </c>
      <c r="S44">
        <f t="shared" si="2"/>
        <v>5.2094861528414214</v>
      </c>
      <c r="T44">
        <f t="shared" si="3"/>
        <v>5.2729995585637468</v>
      </c>
      <c r="U44" s="19">
        <v>1</v>
      </c>
    </row>
    <row r="45" spans="4:31" x14ac:dyDescent="0.25">
      <c r="D45" s="47">
        <v>41</v>
      </c>
      <c r="E45" s="28">
        <v>187</v>
      </c>
      <c r="F45" s="28">
        <v>172</v>
      </c>
      <c r="G45" s="28">
        <v>179</v>
      </c>
      <c r="H45" s="48">
        <v>1</v>
      </c>
      <c r="I45" s="29"/>
      <c r="J45" s="29"/>
      <c r="K45" s="14">
        <v>41</v>
      </c>
      <c r="L45" s="14">
        <v>186.64502103110559</v>
      </c>
      <c r="M45" s="14">
        <v>0.35497896889441449</v>
      </c>
      <c r="N45" s="14">
        <f t="shared" si="0"/>
        <v>0.12601006835734169</v>
      </c>
      <c r="O45" s="29"/>
      <c r="Q45" s="56">
        <f t="shared" si="1"/>
        <v>-2.0713934676251511</v>
      </c>
      <c r="S45">
        <f t="shared" si="2"/>
        <v>5.1474944768134527</v>
      </c>
      <c r="T45">
        <f t="shared" si="3"/>
        <v>5.1873858058407549</v>
      </c>
      <c r="U45" s="4">
        <v>1</v>
      </c>
    </row>
    <row r="46" spans="4:31" x14ac:dyDescent="0.25">
      <c r="D46" s="47">
        <v>42</v>
      </c>
      <c r="E46" s="28">
        <v>179</v>
      </c>
      <c r="F46" s="28">
        <v>165</v>
      </c>
      <c r="G46" s="28">
        <v>184</v>
      </c>
      <c r="H46" s="48">
        <v>0</v>
      </c>
      <c r="I46" s="29"/>
      <c r="J46" s="29"/>
      <c r="K46" s="14">
        <v>42</v>
      </c>
      <c r="L46" s="14">
        <v>167.75821319272887</v>
      </c>
      <c r="M46" s="14">
        <v>11.241786807271126</v>
      </c>
      <c r="N46" s="14">
        <f t="shared" si="0"/>
        <v>126.37777062013514</v>
      </c>
      <c r="O46" s="29"/>
      <c r="Q46" s="56">
        <f t="shared" si="1"/>
        <v>4.8392756008996018</v>
      </c>
      <c r="S46">
        <f t="shared" si="2"/>
        <v>5.1059454739005803</v>
      </c>
      <c r="T46">
        <f t="shared" si="3"/>
        <v>5.2149357576089859</v>
      </c>
      <c r="U46" s="45">
        <v>0</v>
      </c>
    </row>
    <row r="47" spans="4:31" x14ac:dyDescent="0.25">
      <c r="D47" s="58">
        <v>43</v>
      </c>
      <c r="E47" s="28">
        <v>169</v>
      </c>
      <c r="F47" s="28">
        <v>170</v>
      </c>
      <c r="G47" s="28">
        <v>170</v>
      </c>
      <c r="H47" s="48">
        <v>0</v>
      </c>
      <c r="I47" s="29"/>
      <c r="J47" s="29"/>
      <c r="K47" s="14">
        <v>43</v>
      </c>
      <c r="L47" s="14">
        <v>169.85043239272434</v>
      </c>
      <c r="M47" s="14">
        <v>-0.85043239272434334</v>
      </c>
      <c r="N47" s="14">
        <f t="shared" si="0"/>
        <v>0.72323525459485172</v>
      </c>
      <c r="O47" s="29"/>
      <c r="Q47" s="56">
        <f t="shared" si="1"/>
        <v>-0.32402072303527768</v>
      </c>
      <c r="S47">
        <f t="shared" si="2"/>
        <v>5.1357984370502621</v>
      </c>
      <c r="T47">
        <f t="shared" si="3"/>
        <v>5.1357984370502621</v>
      </c>
      <c r="U47" s="4">
        <v>0</v>
      </c>
    </row>
    <row r="48" spans="4:31" x14ac:dyDescent="0.25">
      <c r="D48" s="47">
        <v>44</v>
      </c>
      <c r="E48" s="28">
        <v>171</v>
      </c>
      <c r="F48" s="28">
        <v>170</v>
      </c>
      <c r="G48" s="28">
        <v>189</v>
      </c>
      <c r="H48" s="48">
        <v>0</v>
      </c>
      <c r="I48" s="29"/>
      <c r="J48" s="29"/>
      <c r="K48" s="14">
        <v>44</v>
      </c>
      <c r="L48" s="14">
        <v>169.85043239272434</v>
      </c>
      <c r="M48" s="14">
        <v>1.1495676072756567</v>
      </c>
      <c r="N48" s="14">
        <f t="shared" si="0"/>
        <v>1.3215056836974783</v>
      </c>
      <c r="O48" s="29"/>
      <c r="Q48" s="56">
        <f t="shared" si="1"/>
        <v>0.27877175599694443</v>
      </c>
      <c r="S48">
        <f t="shared" si="2"/>
        <v>5.1357984370502621</v>
      </c>
      <c r="T48">
        <f t="shared" si="3"/>
        <v>5.2417470150596426</v>
      </c>
      <c r="U48" s="4">
        <v>0</v>
      </c>
    </row>
    <row r="49" spans="4:21" x14ac:dyDescent="0.25">
      <c r="D49" s="47">
        <v>45</v>
      </c>
      <c r="E49" s="28">
        <v>174</v>
      </c>
      <c r="F49" s="28">
        <v>168</v>
      </c>
      <c r="G49" s="28">
        <v>184</v>
      </c>
      <c r="H49" s="48">
        <v>0</v>
      </c>
      <c r="I49" s="29"/>
      <c r="J49" s="29"/>
      <c r="K49" s="14">
        <v>45</v>
      </c>
      <c r="L49" s="14">
        <v>169.01354471272617</v>
      </c>
      <c r="M49" s="14">
        <v>4.9864552872738273</v>
      </c>
      <c r="N49" s="14">
        <f t="shared" si="0"/>
        <v>24.864736331981106</v>
      </c>
      <c r="O49" s="29"/>
      <c r="Q49" s="56">
        <f t="shared" si="1"/>
        <v>3.2134505881282194</v>
      </c>
      <c r="S49">
        <f t="shared" si="2"/>
        <v>5.1239639794032588</v>
      </c>
      <c r="T49">
        <f t="shared" si="3"/>
        <v>5.2149357576089859</v>
      </c>
      <c r="U49" s="4">
        <v>0</v>
      </c>
    </row>
    <row r="50" spans="4:21" x14ac:dyDescent="0.25">
      <c r="D50" s="58">
        <v>46</v>
      </c>
      <c r="E50" s="28">
        <v>161</v>
      </c>
      <c r="F50" s="28">
        <v>160</v>
      </c>
      <c r="G50" s="28">
        <v>176</v>
      </c>
      <c r="H50" s="48">
        <v>0</v>
      </c>
      <c r="I50" s="29"/>
      <c r="J50" s="29"/>
      <c r="K50" s="14">
        <v>46</v>
      </c>
      <c r="L50" s="14">
        <v>165.66599399273343</v>
      </c>
      <c r="M50" s="14">
        <v>-4.6659939927334335</v>
      </c>
      <c r="N50" s="14">
        <f t="shared" si="0"/>
        <v>21.771499940224487</v>
      </c>
      <c r="O50" s="29"/>
      <c r="Q50" s="56">
        <f t="shared" si="1"/>
        <v>3.0806017722861601</v>
      </c>
      <c r="S50">
        <f t="shared" si="2"/>
        <v>5.0751738152338266</v>
      </c>
      <c r="T50">
        <f t="shared" si="3"/>
        <v>5.1704839950381514</v>
      </c>
      <c r="U50" s="4">
        <v>0</v>
      </c>
    </row>
    <row r="51" spans="4:21" x14ac:dyDescent="0.25">
      <c r="D51" s="47">
        <v>47</v>
      </c>
      <c r="E51" s="28">
        <v>187</v>
      </c>
      <c r="F51" s="28">
        <v>173</v>
      </c>
      <c r="G51" s="28">
        <v>186</v>
      </c>
      <c r="H51" s="48">
        <v>1</v>
      </c>
      <c r="I51" s="29"/>
      <c r="J51" s="29"/>
      <c r="K51" s="14">
        <v>47</v>
      </c>
      <c r="L51" s="14">
        <v>187.06346487110469</v>
      </c>
      <c r="M51" s="14">
        <v>-6.3464871104685017E-2</v>
      </c>
      <c r="N51" s="14">
        <f t="shared" si="0"/>
        <v>4.0277898643342833E-3</v>
      </c>
      <c r="O51" s="29"/>
      <c r="Q51" s="56">
        <f t="shared" si="1"/>
        <v>-5.5145374742219389</v>
      </c>
      <c r="S51">
        <f t="shared" si="2"/>
        <v>5.1532915944977793</v>
      </c>
      <c r="T51">
        <f t="shared" si="3"/>
        <v>5.2257466737132017</v>
      </c>
      <c r="U51" s="4">
        <v>1</v>
      </c>
    </row>
    <row r="52" spans="4:21" x14ac:dyDescent="0.25">
      <c r="D52" s="47">
        <v>48</v>
      </c>
      <c r="E52" s="28">
        <v>187</v>
      </c>
      <c r="F52" s="28">
        <v>167</v>
      </c>
      <c r="G52" s="28">
        <v>186</v>
      </c>
      <c r="H52" s="48">
        <v>1</v>
      </c>
      <c r="I52" s="29"/>
      <c r="J52" s="29"/>
      <c r="K52" s="14">
        <v>48</v>
      </c>
      <c r="L52" s="14">
        <v>184.55280183111014</v>
      </c>
      <c r="M52" s="14">
        <v>2.4471981688898552</v>
      </c>
      <c r="N52" s="14">
        <f t="shared" si="0"/>
        <v>5.9887788778178601</v>
      </c>
      <c r="O52" s="29"/>
      <c r="Q52" s="56">
        <f t="shared" si="1"/>
        <v>1.7898875312144829</v>
      </c>
      <c r="S52">
        <f t="shared" si="2"/>
        <v>5.1179938124167554</v>
      </c>
      <c r="T52">
        <f t="shared" si="3"/>
        <v>5.2257466737132017</v>
      </c>
      <c r="U52" s="4">
        <v>1</v>
      </c>
    </row>
    <row r="53" spans="4:21" x14ac:dyDescent="0.25">
      <c r="D53" s="58">
        <v>49</v>
      </c>
      <c r="E53" s="59">
        <v>179</v>
      </c>
      <c r="F53" s="59">
        <v>165</v>
      </c>
      <c r="G53" s="59">
        <v>186</v>
      </c>
      <c r="H53" s="48">
        <v>1</v>
      </c>
      <c r="I53" s="29"/>
      <c r="J53" s="29"/>
      <c r="K53" s="14">
        <v>49</v>
      </c>
      <c r="L53" s="14">
        <v>183.71591415111195</v>
      </c>
      <c r="M53" s="14">
        <v>-4.7159141511119458</v>
      </c>
      <c r="N53" s="14">
        <f t="shared" si="0"/>
        <v>22.239846280657904</v>
      </c>
      <c r="O53" s="29"/>
      <c r="Q53" s="56">
        <f t="shared" si="1"/>
        <v>3.1018855575175732</v>
      </c>
      <c r="S53">
        <f t="shared" si="2"/>
        <v>5.1059454739005803</v>
      </c>
      <c r="T53">
        <f t="shared" si="3"/>
        <v>5.2257466737132017</v>
      </c>
      <c r="U53" s="4">
        <v>1</v>
      </c>
    </row>
    <row r="54" spans="4:21" x14ac:dyDescent="0.25">
      <c r="D54" s="47">
        <v>50</v>
      </c>
      <c r="E54" s="28">
        <v>185</v>
      </c>
      <c r="F54" s="28">
        <v>169</v>
      </c>
      <c r="G54" s="28">
        <v>174</v>
      </c>
      <c r="H54" s="48">
        <v>1</v>
      </c>
      <c r="I54" s="29"/>
      <c r="J54" s="29"/>
      <c r="K54" s="14">
        <v>50</v>
      </c>
      <c r="L54" s="14">
        <v>185.38968951110834</v>
      </c>
      <c r="M54" s="14">
        <v>-0.38968951110834382</v>
      </c>
      <c r="N54" s="14">
        <f t="shared" si="0"/>
        <v>0.15185791506786003</v>
      </c>
      <c r="O54" s="29"/>
      <c r="Q54" s="56">
        <f t="shared" si="1"/>
        <v>-1.8848099645955245</v>
      </c>
      <c r="S54">
        <f t="shared" si="2"/>
        <v>5.1298987149230735</v>
      </c>
      <c r="T54">
        <f t="shared" si="3"/>
        <v>5.1590552992145291</v>
      </c>
      <c r="U54" s="4">
        <v>1</v>
      </c>
    </row>
    <row r="55" spans="4:21" x14ac:dyDescent="0.25">
      <c r="D55" s="47">
        <v>51</v>
      </c>
      <c r="E55" s="28">
        <v>171</v>
      </c>
      <c r="F55" s="28">
        <v>164</v>
      </c>
      <c r="G55" s="28">
        <v>180</v>
      </c>
      <c r="H55" s="48">
        <v>0</v>
      </c>
      <c r="I55" s="29"/>
      <c r="J55" s="29"/>
      <c r="K55" s="14">
        <v>51</v>
      </c>
      <c r="L55" s="14">
        <v>167.33976935272977</v>
      </c>
      <c r="M55" s="14">
        <v>3.6602306472702253</v>
      </c>
      <c r="N55" s="14">
        <f t="shared" si="0"/>
        <v>13.397288391216213</v>
      </c>
      <c r="O55" s="29"/>
      <c r="Q55" s="56">
        <f t="shared" si="1"/>
        <v>2.5950523276150865</v>
      </c>
      <c r="S55">
        <f t="shared" si="2"/>
        <v>5.0998664278241987</v>
      </c>
      <c r="T55">
        <f t="shared" si="3"/>
        <v>5.1929568508902104</v>
      </c>
      <c r="U55" s="4">
        <v>0</v>
      </c>
    </row>
    <row r="56" spans="4:21" x14ac:dyDescent="0.25">
      <c r="D56" s="58">
        <v>52</v>
      </c>
      <c r="E56" s="28">
        <v>157</v>
      </c>
      <c r="F56" s="28">
        <v>168</v>
      </c>
      <c r="G56" s="28">
        <v>178</v>
      </c>
      <c r="H56" s="48">
        <v>0</v>
      </c>
      <c r="I56" s="29"/>
      <c r="J56" s="29"/>
      <c r="K56" s="14">
        <v>52</v>
      </c>
      <c r="L56" s="14">
        <v>169.01354471272617</v>
      </c>
      <c r="M56" s="14">
        <v>-12.013544712726173</v>
      </c>
      <c r="N56" s="14">
        <f t="shared" si="0"/>
        <v>144.32525656467098</v>
      </c>
      <c r="O56" s="29"/>
      <c r="Q56" s="56">
        <f t="shared" si="1"/>
        <v>4.9720694786323802</v>
      </c>
      <c r="S56">
        <f t="shared" si="2"/>
        <v>5.1239639794032588</v>
      </c>
      <c r="T56">
        <f t="shared" si="3"/>
        <v>5.181783550292085</v>
      </c>
      <c r="U56" s="45">
        <v>0</v>
      </c>
    </row>
    <row r="57" spans="4:21" x14ac:dyDescent="0.25">
      <c r="D57" s="47">
        <v>53</v>
      </c>
      <c r="E57" s="28">
        <v>186</v>
      </c>
      <c r="F57" s="28">
        <v>172</v>
      </c>
      <c r="G57" s="28">
        <v>185</v>
      </c>
      <c r="H57" s="48">
        <v>1</v>
      </c>
      <c r="I57" s="29"/>
      <c r="J57" s="29"/>
      <c r="K57" s="14">
        <v>53</v>
      </c>
      <c r="L57" s="14">
        <v>186.64502103110559</v>
      </c>
      <c r="M57" s="14">
        <v>-0.64502103110558551</v>
      </c>
      <c r="N57" s="14">
        <f t="shared" si="0"/>
        <v>0.4160521305685127</v>
      </c>
      <c r="O57" s="29"/>
      <c r="Q57" s="56">
        <f t="shared" si="1"/>
        <v>-0.87694471270538343</v>
      </c>
      <c r="S57">
        <f t="shared" si="2"/>
        <v>5.1474944768134527</v>
      </c>
      <c r="T57">
        <f t="shared" si="3"/>
        <v>5.2203558250783244</v>
      </c>
      <c r="U57" s="4">
        <v>1</v>
      </c>
    </row>
    <row r="58" spans="4:21" x14ac:dyDescent="0.25">
      <c r="D58" s="47">
        <v>54</v>
      </c>
      <c r="E58" s="28">
        <v>165</v>
      </c>
      <c r="F58" s="28">
        <v>160</v>
      </c>
      <c r="G58" s="28">
        <v>180</v>
      </c>
      <c r="H58" s="48">
        <v>0</v>
      </c>
      <c r="I58" s="29"/>
      <c r="J58" s="29"/>
      <c r="K58" s="14">
        <v>54</v>
      </c>
      <c r="L58" s="14">
        <v>165.66599399273343</v>
      </c>
      <c r="M58" s="14">
        <v>-0.66599399273343352</v>
      </c>
      <c r="N58" s="14">
        <f t="shared" si="0"/>
        <v>0.44354799835702069</v>
      </c>
      <c r="O58" s="29"/>
      <c r="Q58" s="56">
        <f t="shared" si="1"/>
        <v>-0.81294925680439423</v>
      </c>
      <c r="S58">
        <f t="shared" si="2"/>
        <v>5.0751738152338266</v>
      </c>
      <c r="T58">
        <f t="shared" si="3"/>
        <v>5.1929568508902104</v>
      </c>
      <c r="U58" s="4">
        <v>0</v>
      </c>
    </row>
    <row r="59" spans="4:21" x14ac:dyDescent="0.25">
      <c r="D59" s="58">
        <v>55</v>
      </c>
      <c r="E59" s="28">
        <v>173</v>
      </c>
      <c r="F59" s="28">
        <v>172</v>
      </c>
      <c r="G59" s="28">
        <v>186</v>
      </c>
      <c r="H59" s="48">
        <v>0</v>
      </c>
      <c r="I59" s="29"/>
      <c r="J59" s="29"/>
      <c r="K59" s="14">
        <v>55</v>
      </c>
      <c r="L59" s="14">
        <v>170.68732007272251</v>
      </c>
      <c r="M59" s="14">
        <v>2.3126799272774861</v>
      </c>
      <c r="N59" s="14">
        <f t="shared" si="0"/>
        <v>5.3484884460321984</v>
      </c>
      <c r="O59" s="29"/>
      <c r="Q59" s="56">
        <f t="shared" si="1"/>
        <v>1.6768139875358945</v>
      </c>
      <c r="S59">
        <f t="shared" si="2"/>
        <v>5.1474944768134527</v>
      </c>
      <c r="T59">
        <f t="shared" si="3"/>
        <v>5.2257466737132017</v>
      </c>
      <c r="U59" s="4">
        <v>0</v>
      </c>
    </row>
    <row r="60" spans="4:21" x14ac:dyDescent="0.25">
      <c r="D60" s="47">
        <v>56</v>
      </c>
      <c r="E60" s="28">
        <v>177</v>
      </c>
      <c r="F60" s="28">
        <v>165</v>
      </c>
      <c r="G60" s="28">
        <v>180</v>
      </c>
      <c r="H60" s="48">
        <v>0</v>
      </c>
      <c r="I60" s="29"/>
      <c r="J60" s="29"/>
      <c r="K60" s="14">
        <v>56</v>
      </c>
      <c r="L60" s="14">
        <v>167.75821319272887</v>
      </c>
      <c r="M60" s="14">
        <v>9.2417868072711258</v>
      </c>
      <c r="N60" s="14">
        <f t="shared" si="0"/>
        <v>85.410623391050635</v>
      </c>
      <c r="O60" s="29"/>
      <c r="Q60" s="56">
        <f t="shared" si="1"/>
        <v>4.447470488737773</v>
      </c>
      <c r="S60">
        <f t="shared" si="2"/>
        <v>5.1059454739005803</v>
      </c>
      <c r="T60">
        <f t="shared" si="3"/>
        <v>5.1929568508902104</v>
      </c>
      <c r="U60" s="45">
        <v>0</v>
      </c>
    </row>
    <row r="61" spans="4:21" ht="15.75" thickBot="1" x14ac:dyDescent="0.3">
      <c r="D61" s="47">
        <v>57</v>
      </c>
      <c r="E61" s="60">
        <v>170</v>
      </c>
      <c r="F61" s="60">
        <v>172</v>
      </c>
      <c r="G61" s="60">
        <v>183</v>
      </c>
      <c r="H61" s="61">
        <v>0</v>
      </c>
      <c r="I61" s="29"/>
      <c r="J61" s="29"/>
      <c r="K61" s="14">
        <v>57</v>
      </c>
      <c r="L61" s="14">
        <v>170.68732007272251</v>
      </c>
      <c r="M61" s="14">
        <v>-0.68732007272251394</v>
      </c>
      <c r="N61" s="14">
        <f t="shared" si="0"/>
        <v>0.47240888236728185</v>
      </c>
      <c r="O61" s="29"/>
      <c r="Q61" s="56">
        <f t="shared" si="1"/>
        <v>-0.74991039219538846</v>
      </c>
      <c r="S61">
        <f t="shared" si="2"/>
        <v>5.1474944768134527</v>
      </c>
      <c r="T61">
        <f t="shared" si="3"/>
        <v>5.2094861528414214</v>
      </c>
      <c r="U61" s="7">
        <v>0</v>
      </c>
    </row>
    <row r="62" spans="4:21" x14ac:dyDescent="0.25">
      <c r="D62" s="58">
        <v>58</v>
      </c>
      <c r="E62" s="29">
        <v>168</v>
      </c>
      <c r="F62" s="29">
        <v>167</v>
      </c>
      <c r="G62" s="29">
        <v>182</v>
      </c>
      <c r="H62" s="29">
        <v>0</v>
      </c>
      <c r="I62" s="29"/>
      <c r="J62" s="29"/>
      <c r="K62" s="14">
        <v>58</v>
      </c>
      <c r="L62" s="14">
        <v>168.59510087272707</v>
      </c>
      <c r="M62" s="14">
        <v>-0.59510087272707324</v>
      </c>
      <c r="N62" s="14">
        <f t="shared" si="0"/>
        <v>0.35414504872052421</v>
      </c>
      <c r="O62" s="29"/>
      <c r="Q62" s="56">
        <f t="shared" si="1"/>
        <v>-1.0380487076213798</v>
      </c>
      <c r="S62">
        <f t="shared" si="2"/>
        <v>5.1179938124167554</v>
      </c>
      <c r="T62">
        <f t="shared" si="3"/>
        <v>5.2040066870767951</v>
      </c>
      <c r="U62" s="29">
        <v>0</v>
      </c>
    </row>
    <row r="63" spans="4:21" x14ac:dyDescent="0.25">
      <c r="D63" s="47">
        <v>59</v>
      </c>
      <c r="E63" s="29">
        <v>169</v>
      </c>
      <c r="F63" s="29">
        <v>169</v>
      </c>
      <c r="G63" s="29">
        <v>188</v>
      </c>
      <c r="H63" s="29">
        <v>0</v>
      </c>
      <c r="I63" s="29"/>
      <c r="J63" s="29"/>
      <c r="K63" s="14">
        <v>59</v>
      </c>
      <c r="L63" s="14">
        <v>169.43198855272527</v>
      </c>
      <c r="M63" s="14">
        <v>-0.43198855272527226</v>
      </c>
      <c r="N63" s="14">
        <f t="shared" si="0"/>
        <v>0.18661410968567532</v>
      </c>
      <c r="O63" s="29"/>
      <c r="Q63" s="56">
        <f t="shared" si="1"/>
        <v>-1.678712378820485</v>
      </c>
      <c r="S63">
        <f t="shared" si="2"/>
        <v>5.1298987149230735</v>
      </c>
      <c r="T63">
        <f t="shared" si="3"/>
        <v>5.2364419628299492</v>
      </c>
      <c r="U63" s="29">
        <v>0</v>
      </c>
    </row>
    <row r="64" spans="4:21" x14ac:dyDescent="0.25">
      <c r="D64" s="47">
        <v>60</v>
      </c>
      <c r="E64" s="59">
        <v>171</v>
      </c>
      <c r="F64" s="59">
        <v>164</v>
      </c>
      <c r="G64" s="59">
        <v>182</v>
      </c>
      <c r="H64" s="62">
        <v>0</v>
      </c>
      <c r="I64" s="29"/>
      <c r="J64" s="29"/>
      <c r="K64" s="14">
        <v>60</v>
      </c>
      <c r="L64" s="14">
        <v>167.33976935272977</v>
      </c>
      <c r="M64" s="14">
        <v>3.6602306472702253</v>
      </c>
      <c r="N64" s="14">
        <f t="shared" si="0"/>
        <v>13.397288391216213</v>
      </c>
      <c r="O64" s="29"/>
      <c r="Q64" s="56">
        <f t="shared" si="1"/>
        <v>2.5950523276150865</v>
      </c>
      <c r="S64">
        <f t="shared" si="2"/>
        <v>5.0998664278241987</v>
      </c>
      <c r="T64">
        <f t="shared" si="3"/>
        <v>5.2040066870767951</v>
      </c>
      <c r="U64" s="19">
        <v>0</v>
      </c>
    </row>
    <row r="65" spans="4:25" x14ac:dyDescent="0.25">
      <c r="D65" s="58">
        <v>61</v>
      </c>
      <c r="E65" s="29">
        <v>189</v>
      </c>
      <c r="F65" s="29">
        <v>160</v>
      </c>
      <c r="G65" s="29">
        <v>170</v>
      </c>
      <c r="H65" s="29">
        <v>1</v>
      </c>
      <c r="I65" s="29"/>
      <c r="J65" s="29"/>
      <c r="K65" s="14">
        <v>61</v>
      </c>
      <c r="L65" s="14">
        <v>181.62369495111651</v>
      </c>
      <c r="M65" s="14">
        <v>7.3763050488834949</v>
      </c>
      <c r="N65" s="14">
        <f t="shared" si="0"/>
        <v>54.409876174184141</v>
      </c>
      <c r="O65" s="29"/>
      <c r="Q65" s="56">
        <f t="shared" si="1"/>
        <v>3.9965456847037379</v>
      </c>
      <c r="S65">
        <f t="shared" si="2"/>
        <v>5.0751738152338266</v>
      </c>
      <c r="T65">
        <f t="shared" si="3"/>
        <v>5.1357984370502621</v>
      </c>
      <c r="U65" s="22">
        <v>1</v>
      </c>
    </row>
    <row r="66" spans="4:25" ht="15.75" thickBot="1" x14ac:dyDescent="0.3">
      <c r="D66" s="47">
        <v>62</v>
      </c>
      <c r="E66" s="29">
        <v>164</v>
      </c>
      <c r="F66" s="29">
        <v>164</v>
      </c>
      <c r="G66" s="29">
        <v>204</v>
      </c>
      <c r="H66" s="29">
        <v>0</v>
      </c>
      <c r="I66" s="29"/>
      <c r="J66" s="29"/>
      <c r="K66" s="15">
        <v>62</v>
      </c>
      <c r="L66" s="15">
        <v>167.33976935272977</v>
      </c>
      <c r="M66" s="15">
        <v>-3.3397693527297747</v>
      </c>
      <c r="N66" s="14">
        <f t="shared" si="0"/>
        <v>11.154059329433059</v>
      </c>
      <c r="O66" s="29"/>
      <c r="Q66" s="56">
        <f t="shared" si="1"/>
        <v>2.4118034970703985</v>
      </c>
      <c r="S66">
        <f t="shared" si="2"/>
        <v>5.0998664278241987</v>
      </c>
      <c r="T66">
        <f t="shared" si="3"/>
        <v>5.3181199938442161</v>
      </c>
      <c r="U66" s="22">
        <v>0</v>
      </c>
    </row>
    <row r="67" spans="4:25" x14ac:dyDescent="0.2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4:25" x14ac:dyDescent="0.25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70" spans="4:25" x14ac:dyDescent="0.25">
      <c r="H70" s="31" t="s">
        <v>65</v>
      </c>
      <c r="I70" s="31"/>
      <c r="J70" s="31"/>
      <c r="K70" s="31"/>
      <c r="L70" s="31"/>
      <c r="M70" s="31"/>
    </row>
    <row r="71" spans="4:25" x14ac:dyDescent="0.25">
      <c r="H71" s="31"/>
      <c r="I71" s="31"/>
      <c r="J71" s="31"/>
      <c r="K71" s="31"/>
      <c r="L71" s="31"/>
      <c r="M71" s="31"/>
    </row>
    <row r="72" spans="4:25" x14ac:dyDescent="0.25">
      <c r="H72" s="31"/>
      <c r="I72" s="31"/>
      <c r="J72" s="31"/>
      <c r="K72" s="31"/>
      <c r="L72" s="31"/>
      <c r="M72" s="31"/>
    </row>
    <row r="73" spans="4:25" x14ac:dyDescent="0.25">
      <c r="H73" s="31"/>
      <c r="I73" s="31"/>
      <c r="J73" s="31"/>
      <c r="K73" s="31"/>
      <c r="L73" s="31"/>
      <c r="M73" s="31"/>
    </row>
    <row r="75" spans="4:25" x14ac:dyDescent="0.25">
      <c r="K75" s="30" t="s">
        <v>58</v>
      </c>
      <c r="L75" s="30"/>
      <c r="M75" s="30"/>
      <c r="N75" s="30"/>
    </row>
    <row r="76" spans="4:25" ht="15.75" thickBot="1" x14ac:dyDescent="0.3">
      <c r="K76" s="44"/>
      <c r="L76" s="44"/>
      <c r="M76" s="44"/>
      <c r="N76" s="44"/>
    </row>
    <row r="77" spans="4:25" ht="30.75" thickBot="1" x14ac:dyDescent="0.3">
      <c r="D77" s="11" t="s">
        <v>6</v>
      </c>
      <c r="E77" s="12" t="s">
        <v>0</v>
      </c>
      <c r="F77" s="12" t="s">
        <v>1</v>
      </c>
      <c r="G77" s="12" t="s">
        <v>2</v>
      </c>
      <c r="H77" s="13" t="s">
        <v>3</v>
      </c>
      <c r="J77" s="55" t="s">
        <v>66</v>
      </c>
      <c r="K77" s="25" t="s">
        <v>51</v>
      </c>
      <c r="L77" s="25" t="s">
        <v>52</v>
      </c>
      <c r="M77" s="25" t="s">
        <v>53</v>
      </c>
      <c r="N77" s="25" t="s">
        <v>59</v>
      </c>
      <c r="S77" t="s">
        <v>7</v>
      </c>
    </row>
    <row r="78" spans="4:25" ht="15.75" thickBot="1" x14ac:dyDescent="0.3">
      <c r="D78" s="8">
        <v>1</v>
      </c>
      <c r="E78" s="9">
        <v>171</v>
      </c>
      <c r="F78" s="9">
        <v>170</v>
      </c>
      <c r="G78" s="9">
        <v>177</v>
      </c>
      <c r="H78" s="10">
        <v>0</v>
      </c>
      <c r="J78" s="56">
        <f>ABS(M78)</f>
        <v>1.1495676072756567</v>
      </c>
      <c r="K78" s="14">
        <v>1</v>
      </c>
      <c r="L78" s="14">
        <v>169.85043239272434</v>
      </c>
      <c r="M78" s="14">
        <v>1.1495676072756567</v>
      </c>
      <c r="N78" s="14">
        <f>M78^2</f>
        <v>1.3215056836974783</v>
      </c>
      <c r="V78" s="31" t="s">
        <v>67</v>
      </c>
      <c r="W78" s="31"/>
      <c r="X78" s="31"/>
      <c r="Y78" s="31"/>
    </row>
    <row r="79" spans="4:25" x14ac:dyDescent="0.25">
      <c r="D79" s="3">
        <v>2</v>
      </c>
      <c r="E79" s="1">
        <v>168</v>
      </c>
      <c r="F79" s="1">
        <v>164</v>
      </c>
      <c r="G79" s="1">
        <v>175</v>
      </c>
      <c r="H79" s="4">
        <v>0</v>
      </c>
      <c r="J79" s="56">
        <f t="shared" ref="J79:J139" si="4">ABS(M79)</f>
        <v>0.66023064727022529</v>
      </c>
      <c r="K79" s="14">
        <v>2</v>
      </c>
      <c r="L79" s="14">
        <v>167.33976935272977</v>
      </c>
      <c r="M79" s="14">
        <v>0.66023064727022529</v>
      </c>
      <c r="N79" s="14">
        <f t="shared" ref="N79:N139" si="5">M79^2</f>
        <v>0.43590450759486066</v>
      </c>
      <c r="S79" s="17" t="s">
        <v>8</v>
      </c>
      <c r="T79" s="17"/>
      <c r="V79" s="31"/>
      <c r="W79" s="31"/>
      <c r="X79" s="31"/>
      <c r="Y79" s="31"/>
    </row>
    <row r="80" spans="4:25" x14ac:dyDescent="0.25">
      <c r="D80" s="3">
        <v>3</v>
      </c>
      <c r="E80" s="1">
        <v>162</v>
      </c>
      <c r="F80" s="1">
        <v>160</v>
      </c>
      <c r="G80" s="1">
        <v>175</v>
      </c>
      <c r="H80" s="4">
        <v>0</v>
      </c>
      <c r="J80" s="56">
        <f t="shared" si="4"/>
        <v>3.6659939927334335</v>
      </c>
      <c r="K80" s="14">
        <v>3</v>
      </c>
      <c r="L80" s="14">
        <v>165.66599399273343</v>
      </c>
      <c r="M80" s="14">
        <v>-3.6659939927334335</v>
      </c>
      <c r="N80" s="14">
        <f t="shared" si="5"/>
        <v>13.439511954757622</v>
      </c>
      <c r="S80" s="14" t="s">
        <v>9</v>
      </c>
      <c r="T80" s="14">
        <v>0.19131075357927063</v>
      </c>
      <c r="V80" s="31"/>
      <c r="W80" s="31"/>
      <c r="X80" s="31"/>
      <c r="Y80" s="31"/>
    </row>
    <row r="81" spans="4:27" x14ac:dyDescent="0.25">
      <c r="D81" s="8">
        <v>4</v>
      </c>
      <c r="E81" s="1">
        <v>161</v>
      </c>
      <c r="F81" s="1">
        <v>161</v>
      </c>
      <c r="G81" s="1">
        <v>185</v>
      </c>
      <c r="H81" s="4">
        <v>0</v>
      </c>
      <c r="J81" s="56">
        <f t="shared" si="4"/>
        <v>5.084437832732533</v>
      </c>
      <c r="K81" s="14">
        <v>4</v>
      </c>
      <c r="L81" s="14">
        <v>166.08443783273253</v>
      </c>
      <c r="M81" s="14">
        <v>-5.084437832732533</v>
      </c>
      <c r="N81" s="14">
        <f t="shared" si="5"/>
        <v>25.851508074921899</v>
      </c>
      <c r="S81" s="14" t="s">
        <v>10</v>
      </c>
      <c r="T81" s="14">
        <v>3.6599804435068412E-2</v>
      </c>
      <c r="V81" s="31"/>
      <c r="W81" s="31"/>
      <c r="X81" s="31"/>
      <c r="Y81" s="31"/>
    </row>
    <row r="82" spans="4:27" x14ac:dyDescent="0.25">
      <c r="D82" s="3">
        <v>5</v>
      </c>
      <c r="E82" s="1">
        <v>161</v>
      </c>
      <c r="F82" s="28">
        <v>168</v>
      </c>
      <c r="G82" s="28">
        <v>164</v>
      </c>
      <c r="H82" s="4">
        <v>0</v>
      </c>
      <c r="J82" s="56">
        <f t="shared" si="4"/>
        <v>8.0135447127261727</v>
      </c>
      <c r="K82" s="14">
        <v>5</v>
      </c>
      <c r="L82" s="14">
        <v>169.01354471272617</v>
      </c>
      <c r="M82" s="14">
        <v>-8.0135447127261727</v>
      </c>
      <c r="N82" s="14">
        <f t="shared" si="5"/>
        <v>64.216898862861598</v>
      </c>
      <c r="S82" s="14" t="s">
        <v>11</v>
      </c>
      <c r="T82" s="14">
        <v>-1.3231240163117707E-2</v>
      </c>
    </row>
    <row r="83" spans="4:27" x14ac:dyDescent="0.25">
      <c r="D83" s="3">
        <v>6</v>
      </c>
      <c r="E83" s="1">
        <v>174</v>
      </c>
      <c r="F83" s="1">
        <v>169</v>
      </c>
      <c r="G83" s="1">
        <v>191</v>
      </c>
      <c r="H83" s="4">
        <v>0</v>
      </c>
      <c r="J83" s="56">
        <f t="shared" si="4"/>
        <v>4.5680114472747277</v>
      </c>
      <c r="K83" s="14">
        <v>6</v>
      </c>
      <c r="L83" s="14">
        <v>169.43198855272527</v>
      </c>
      <c r="M83" s="14">
        <v>4.5680114472747277</v>
      </c>
      <c r="N83" s="14">
        <f t="shared" si="5"/>
        <v>20.866728582432952</v>
      </c>
      <c r="S83" s="14" t="s">
        <v>12</v>
      </c>
      <c r="T83" s="14">
        <v>2.9251739343698726</v>
      </c>
    </row>
    <row r="84" spans="4:27" ht="15.75" thickBot="1" x14ac:dyDescent="0.3">
      <c r="D84" s="8">
        <v>7</v>
      </c>
      <c r="E84" s="1">
        <v>160</v>
      </c>
      <c r="F84" s="1">
        <v>165</v>
      </c>
      <c r="G84" s="1">
        <v>185</v>
      </c>
      <c r="H84" s="4">
        <v>0</v>
      </c>
      <c r="J84" s="56">
        <f t="shared" si="4"/>
        <v>7.7582131927288742</v>
      </c>
      <c r="K84" s="14">
        <v>7</v>
      </c>
      <c r="L84" s="14">
        <v>167.75821319272887</v>
      </c>
      <c r="M84" s="14">
        <v>-7.7582131927288742</v>
      </c>
      <c r="N84" s="14">
        <f t="shared" si="5"/>
        <v>60.189871943832351</v>
      </c>
      <c r="S84" s="15" t="s">
        <v>13</v>
      </c>
      <c r="T84" s="15">
        <v>62</v>
      </c>
    </row>
    <row r="85" spans="4:27" x14ac:dyDescent="0.25">
      <c r="D85" s="3">
        <v>8</v>
      </c>
      <c r="E85" s="1">
        <v>185</v>
      </c>
      <c r="F85" s="1">
        <v>165</v>
      </c>
      <c r="G85" s="1">
        <v>182</v>
      </c>
      <c r="H85" s="4">
        <v>1</v>
      </c>
      <c r="J85" s="56">
        <f t="shared" si="4"/>
        <v>1.2840858488880542</v>
      </c>
      <c r="K85" s="14">
        <v>8</v>
      </c>
      <c r="L85" s="14">
        <v>183.71591415111195</v>
      </c>
      <c r="M85" s="14">
        <v>1.2840858488880542</v>
      </c>
      <c r="N85" s="14">
        <f t="shared" si="5"/>
        <v>1.6488764673145548</v>
      </c>
    </row>
    <row r="86" spans="4:27" ht="15.75" thickBot="1" x14ac:dyDescent="0.3">
      <c r="D86" s="3">
        <v>9</v>
      </c>
      <c r="E86" s="1">
        <v>182</v>
      </c>
      <c r="F86" s="1">
        <v>161</v>
      </c>
      <c r="G86" s="1">
        <v>181</v>
      </c>
      <c r="H86" s="4">
        <v>1</v>
      </c>
      <c r="J86" s="56">
        <f t="shared" si="4"/>
        <v>4.213879111560459E-2</v>
      </c>
      <c r="K86" s="14">
        <v>9</v>
      </c>
      <c r="L86" s="14">
        <v>182.0421387911156</v>
      </c>
      <c r="M86" s="14">
        <v>-4.213879111560459E-2</v>
      </c>
      <c r="N86" s="14">
        <f t="shared" si="5"/>
        <v>1.7756777166845563E-3</v>
      </c>
      <c r="S86" t="s">
        <v>14</v>
      </c>
    </row>
    <row r="87" spans="4:27" x14ac:dyDescent="0.25">
      <c r="D87" s="8">
        <v>10</v>
      </c>
      <c r="E87" s="1">
        <v>174</v>
      </c>
      <c r="F87" s="1">
        <v>163</v>
      </c>
      <c r="G87" s="1">
        <v>174</v>
      </c>
      <c r="H87" s="4">
        <v>1</v>
      </c>
      <c r="J87" s="56">
        <f t="shared" si="4"/>
        <v>8.8790264711137468</v>
      </c>
      <c r="K87" s="14">
        <v>10</v>
      </c>
      <c r="L87" s="14">
        <v>182.87902647111375</v>
      </c>
      <c r="M87" s="14">
        <v>-8.8790264711137468</v>
      </c>
      <c r="N87" s="14">
        <f t="shared" si="5"/>
        <v>78.83711107473863</v>
      </c>
      <c r="S87" s="16"/>
      <c r="T87" s="16" t="s">
        <v>19</v>
      </c>
      <c r="U87" s="16" t="s">
        <v>20</v>
      </c>
      <c r="V87" s="16" t="s">
        <v>21</v>
      </c>
      <c r="W87" s="16" t="s">
        <v>22</v>
      </c>
      <c r="X87" s="16" t="s">
        <v>23</v>
      </c>
    </row>
    <row r="88" spans="4:27" x14ac:dyDescent="0.25">
      <c r="D88" s="3">
        <v>11</v>
      </c>
      <c r="E88" s="1">
        <v>169</v>
      </c>
      <c r="F88" s="1">
        <v>167</v>
      </c>
      <c r="G88" s="1">
        <v>173</v>
      </c>
      <c r="H88" s="4">
        <v>0</v>
      </c>
      <c r="J88" s="56">
        <f t="shared" si="4"/>
        <v>0.40489912727292676</v>
      </c>
      <c r="K88" s="14">
        <v>11</v>
      </c>
      <c r="L88" s="14">
        <v>168.59510087272707</v>
      </c>
      <c r="M88" s="14">
        <v>0.40489912727292676</v>
      </c>
      <c r="N88" s="14">
        <f t="shared" si="5"/>
        <v>0.16394330326637774</v>
      </c>
      <c r="S88" s="14" t="s">
        <v>15</v>
      </c>
      <c r="T88" s="14">
        <v>3</v>
      </c>
      <c r="U88" s="14">
        <v>18.853996319438068</v>
      </c>
      <c r="V88" s="14">
        <v>6.2846654398126889</v>
      </c>
      <c r="W88" s="14">
        <v>0.73447796910925411</v>
      </c>
      <c r="X88" s="14">
        <v>0.53568806746334063</v>
      </c>
    </row>
    <row r="89" spans="4:27" x14ac:dyDescent="0.25">
      <c r="D89" s="3">
        <v>12</v>
      </c>
      <c r="E89" s="1">
        <v>170</v>
      </c>
      <c r="F89" s="1">
        <v>167</v>
      </c>
      <c r="G89" s="1">
        <v>174</v>
      </c>
      <c r="H89" s="4">
        <v>0</v>
      </c>
      <c r="J89" s="56">
        <f t="shared" si="4"/>
        <v>1.4048991272729268</v>
      </c>
      <c r="K89" s="14">
        <v>12</v>
      </c>
      <c r="L89" s="14">
        <v>168.59510087272707</v>
      </c>
      <c r="M89" s="14">
        <v>1.4048991272729268</v>
      </c>
      <c r="N89" s="14">
        <f t="shared" si="5"/>
        <v>1.9737415578122313</v>
      </c>
      <c r="S89" s="14" t="s">
        <v>16</v>
      </c>
      <c r="T89" s="14">
        <v>58</v>
      </c>
      <c r="U89" s="14">
        <v>496.28526768638136</v>
      </c>
      <c r="V89" s="14">
        <v>8.5566425463169207</v>
      </c>
      <c r="W89" s="14"/>
      <c r="X89" s="14"/>
    </row>
    <row r="90" spans="4:27" ht="15.75" thickBot="1" x14ac:dyDescent="0.3">
      <c r="D90" s="8">
        <v>13</v>
      </c>
      <c r="E90" s="1">
        <v>170</v>
      </c>
      <c r="F90" s="1">
        <v>162</v>
      </c>
      <c r="G90" s="1">
        <v>176</v>
      </c>
      <c r="H90" s="4">
        <v>0</v>
      </c>
      <c r="J90" s="56">
        <f t="shared" si="4"/>
        <v>3.4971183272683959</v>
      </c>
      <c r="K90" s="14">
        <v>13</v>
      </c>
      <c r="L90" s="14">
        <v>166.5028816727316</v>
      </c>
      <c r="M90" s="14">
        <v>3.4971183272683959</v>
      </c>
      <c r="N90" s="14">
        <f t="shared" si="5"/>
        <v>12.229836594916502</v>
      </c>
      <c r="S90" s="15" t="s">
        <v>17</v>
      </c>
      <c r="T90" s="15">
        <v>61</v>
      </c>
      <c r="U90" s="15">
        <v>515.13926400581943</v>
      </c>
      <c r="V90" s="15"/>
      <c r="W90" s="15"/>
      <c r="X90" s="15"/>
    </row>
    <row r="91" spans="4:27" ht="15.75" thickBot="1" x14ac:dyDescent="0.3">
      <c r="D91" s="3">
        <v>14</v>
      </c>
      <c r="E91" s="1">
        <v>172</v>
      </c>
      <c r="F91" s="1">
        <v>165</v>
      </c>
      <c r="G91" s="1">
        <v>190</v>
      </c>
      <c r="H91" s="4">
        <v>0</v>
      </c>
      <c r="J91" s="56">
        <f t="shared" si="4"/>
        <v>4.2417868072711258</v>
      </c>
      <c r="K91" s="14">
        <v>14</v>
      </c>
      <c r="L91" s="14">
        <v>167.75821319272887</v>
      </c>
      <c r="M91" s="14">
        <v>4.2417868072711258</v>
      </c>
      <c r="N91" s="14">
        <f t="shared" si="5"/>
        <v>17.99275531833937</v>
      </c>
    </row>
    <row r="92" spans="4:27" x14ac:dyDescent="0.25">
      <c r="D92" s="3">
        <v>15</v>
      </c>
      <c r="E92" s="1">
        <v>166</v>
      </c>
      <c r="F92" s="1">
        <v>155</v>
      </c>
      <c r="G92" s="1">
        <v>181</v>
      </c>
      <c r="H92" s="4">
        <v>0</v>
      </c>
      <c r="J92" s="56">
        <f t="shared" si="4"/>
        <v>2.426225207262064</v>
      </c>
      <c r="K92" s="14">
        <v>15</v>
      </c>
      <c r="L92" s="14">
        <v>163.57377479273794</v>
      </c>
      <c r="M92" s="14">
        <v>2.426225207262064</v>
      </c>
      <c r="N92" s="14">
        <f t="shared" si="5"/>
        <v>5.8865687563538458</v>
      </c>
      <c r="S92" s="16"/>
      <c r="T92" s="16" t="s">
        <v>24</v>
      </c>
      <c r="U92" s="16" t="s">
        <v>12</v>
      </c>
      <c r="V92" s="16" t="s">
        <v>25</v>
      </c>
      <c r="W92" s="54" t="s">
        <v>26</v>
      </c>
      <c r="X92" s="16" t="s">
        <v>27</v>
      </c>
      <c r="Y92" s="16" t="s">
        <v>28</v>
      </c>
      <c r="Z92" s="16" t="s">
        <v>29</v>
      </c>
      <c r="AA92" s="16" t="s">
        <v>30</v>
      </c>
    </row>
    <row r="93" spans="4:27" x14ac:dyDescent="0.25">
      <c r="D93" s="8">
        <v>16</v>
      </c>
      <c r="E93" s="1">
        <v>168</v>
      </c>
      <c r="F93" s="1">
        <v>167</v>
      </c>
      <c r="G93" s="1">
        <v>180</v>
      </c>
      <c r="H93" s="4">
        <v>0</v>
      </c>
      <c r="J93" s="56">
        <f t="shared" si="4"/>
        <v>0.59510087272707324</v>
      </c>
      <c r="K93" s="14">
        <v>16</v>
      </c>
      <c r="L93" s="14">
        <v>168.59510087272707</v>
      </c>
      <c r="M93" s="14">
        <v>-0.59510087272707324</v>
      </c>
      <c r="N93" s="14">
        <f t="shared" si="5"/>
        <v>0.35414504872052421</v>
      </c>
      <c r="S93" s="14" t="s">
        <v>18</v>
      </c>
      <c r="T93" s="14">
        <v>20.663653057354274</v>
      </c>
      <c r="U93" s="14">
        <v>13.833801745691543</v>
      </c>
      <c r="V93" s="14">
        <v>1.4937074737094485</v>
      </c>
      <c r="W93" s="32">
        <v>0.14067269013617742</v>
      </c>
      <c r="X93" s="14">
        <v>-7.0277097691953649</v>
      </c>
      <c r="Y93" s="14">
        <v>48.355015883903917</v>
      </c>
      <c r="Z93" s="14">
        <v>-7.0277097691953649</v>
      </c>
      <c r="AA93" s="14">
        <v>48.355015883903917</v>
      </c>
    </row>
    <row r="94" spans="4:27" x14ac:dyDescent="0.25">
      <c r="D94" s="3">
        <v>17</v>
      </c>
      <c r="E94" s="1">
        <v>165</v>
      </c>
      <c r="F94" s="1">
        <v>163</v>
      </c>
      <c r="G94" s="1">
        <v>180</v>
      </c>
      <c r="H94" s="4">
        <v>0</v>
      </c>
      <c r="J94" s="56">
        <f t="shared" si="4"/>
        <v>1.9213255127306752</v>
      </c>
      <c r="K94" s="14">
        <v>17</v>
      </c>
      <c r="L94" s="14">
        <v>166.92132551273068</v>
      </c>
      <c r="M94" s="14">
        <v>-1.9213255127306752</v>
      </c>
      <c r="N94" s="14">
        <f t="shared" si="5"/>
        <v>3.6914917258697919</v>
      </c>
      <c r="S94" s="14" t="s">
        <v>1</v>
      </c>
      <c r="T94" s="14">
        <v>-7.3627362176334213E-2</v>
      </c>
      <c r="U94" s="14">
        <v>7.1892554338562828E-2</v>
      </c>
      <c r="V94" s="14">
        <v>-1.0241305633626769</v>
      </c>
      <c r="W94" s="32">
        <v>0.31002619254096309</v>
      </c>
      <c r="X94" s="14">
        <v>-0.2175359451756968</v>
      </c>
      <c r="Y94" s="14">
        <v>7.0281220823028387E-2</v>
      </c>
      <c r="Z94" s="14">
        <v>-0.2175359451756968</v>
      </c>
      <c r="AA94" s="14">
        <v>7.0281220823028387E-2</v>
      </c>
    </row>
    <row r="95" spans="4:27" x14ac:dyDescent="0.25">
      <c r="D95" s="3">
        <v>18</v>
      </c>
      <c r="E95" s="1">
        <v>163</v>
      </c>
      <c r="F95" s="1">
        <v>165</v>
      </c>
      <c r="G95" s="1">
        <v>180</v>
      </c>
      <c r="H95" s="4">
        <v>0</v>
      </c>
      <c r="J95" s="56">
        <f t="shared" si="4"/>
        <v>4.7582131927288742</v>
      </c>
      <c r="K95" s="14">
        <v>18</v>
      </c>
      <c r="L95" s="14">
        <v>167.75821319272887</v>
      </c>
      <c r="M95" s="14">
        <v>-4.7582131927288742</v>
      </c>
      <c r="N95" s="14">
        <f t="shared" si="5"/>
        <v>22.640592787459106</v>
      </c>
      <c r="S95" s="14" t="s">
        <v>2</v>
      </c>
      <c r="T95" s="14">
        <v>-2.6972525545851816E-2</v>
      </c>
      <c r="U95" s="14">
        <v>5.923548189096832E-2</v>
      </c>
      <c r="V95" s="14">
        <v>-0.45534407224877049</v>
      </c>
      <c r="W95" s="32">
        <v>0.65056178885089933</v>
      </c>
      <c r="X95" s="14">
        <v>-0.14554522532877157</v>
      </c>
      <c r="Y95" s="14">
        <v>9.1600174237067927E-2</v>
      </c>
      <c r="Z95" s="14">
        <v>-0.14554522532877157</v>
      </c>
      <c r="AA95" s="14">
        <v>9.1600174237067927E-2</v>
      </c>
    </row>
    <row r="96" spans="4:27" ht="15.75" thickBot="1" x14ac:dyDescent="0.3">
      <c r="D96" s="8">
        <v>19</v>
      </c>
      <c r="E96" s="1">
        <v>177</v>
      </c>
      <c r="F96" s="1">
        <v>180</v>
      </c>
      <c r="G96" s="1">
        <v>181</v>
      </c>
      <c r="H96" s="4">
        <v>0</v>
      </c>
      <c r="J96" s="56">
        <f t="shared" si="4"/>
        <v>2.9651292072847468</v>
      </c>
      <c r="K96" s="14">
        <v>19</v>
      </c>
      <c r="L96" s="14">
        <v>174.03487079271525</v>
      </c>
      <c r="M96" s="14">
        <v>2.9651292072847468</v>
      </c>
      <c r="N96" s="14">
        <f t="shared" si="5"/>
        <v>8.7919912158930718</v>
      </c>
      <c r="S96" s="15" t="s">
        <v>3</v>
      </c>
      <c r="T96" s="15">
        <v>-0.68271604944933939</v>
      </c>
      <c r="U96" s="15">
        <v>0.82088249515443212</v>
      </c>
      <c r="V96" s="15">
        <v>-0.83168547688533723</v>
      </c>
      <c r="W96" s="33">
        <v>0.40899760964991594</v>
      </c>
      <c r="X96" s="15">
        <v>-2.3258908924287325</v>
      </c>
      <c r="Y96" s="15">
        <v>0.9604587935300537</v>
      </c>
      <c r="Z96" s="15">
        <v>-2.3258908924287325</v>
      </c>
      <c r="AA96" s="15">
        <v>0.9604587935300537</v>
      </c>
    </row>
    <row r="97" spans="4:14" x14ac:dyDescent="0.25">
      <c r="D97" s="3">
        <v>20</v>
      </c>
      <c r="E97" s="1">
        <v>176</v>
      </c>
      <c r="F97" s="1">
        <v>169</v>
      </c>
      <c r="G97" s="1">
        <v>180</v>
      </c>
      <c r="H97" s="4">
        <v>0</v>
      </c>
      <c r="J97" s="56">
        <f t="shared" si="4"/>
        <v>6.5680114472747277</v>
      </c>
      <c r="K97" s="14">
        <v>20</v>
      </c>
      <c r="L97" s="14">
        <v>169.43198855272527</v>
      </c>
      <c r="M97" s="14">
        <v>6.5680114472747277</v>
      </c>
      <c r="N97" s="14">
        <f t="shared" si="5"/>
        <v>43.138774371531866</v>
      </c>
    </row>
    <row r="98" spans="4:14" x14ac:dyDescent="0.25">
      <c r="D98" s="3">
        <v>21</v>
      </c>
      <c r="E98" s="1">
        <v>172</v>
      </c>
      <c r="F98" s="1">
        <v>175</v>
      </c>
      <c r="G98" s="1">
        <v>195</v>
      </c>
      <c r="H98" s="4">
        <v>0</v>
      </c>
      <c r="J98" s="56">
        <f t="shared" si="4"/>
        <v>5.734840728018753E-2</v>
      </c>
      <c r="K98" s="14">
        <v>21</v>
      </c>
      <c r="L98" s="14">
        <v>171.94265159271981</v>
      </c>
      <c r="M98" s="14">
        <v>5.734840728018753E-2</v>
      </c>
      <c r="N98" s="14">
        <f t="shared" si="5"/>
        <v>3.2888398175742661E-3</v>
      </c>
    </row>
    <row r="99" spans="4:14" x14ac:dyDescent="0.25">
      <c r="D99" s="8">
        <v>22</v>
      </c>
      <c r="E99" s="1">
        <v>172</v>
      </c>
      <c r="F99" s="1">
        <v>163</v>
      </c>
      <c r="G99" s="1">
        <v>185</v>
      </c>
      <c r="H99" s="4">
        <v>0</v>
      </c>
      <c r="J99" s="56">
        <f t="shared" si="4"/>
        <v>5.0786744872693248</v>
      </c>
      <c r="K99" s="14">
        <v>22</v>
      </c>
      <c r="L99" s="14">
        <v>166.92132551273068</v>
      </c>
      <c r="M99" s="14">
        <v>5.0786744872693248</v>
      </c>
      <c r="N99" s="14">
        <f t="shared" si="5"/>
        <v>25.792934547640339</v>
      </c>
    </row>
    <row r="100" spans="4:14" x14ac:dyDescent="0.25">
      <c r="D100" s="3">
        <v>23</v>
      </c>
      <c r="E100" s="1">
        <v>165</v>
      </c>
      <c r="F100" s="1">
        <v>159</v>
      </c>
      <c r="G100" s="1">
        <v>188</v>
      </c>
      <c r="H100" s="4">
        <v>0</v>
      </c>
      <c r="J100" s="56">
        <f t="shared" si="4"/>
        <v>0.24755015273433401</v>
      </c>
      <c r="K100" s="14">
        <v>23</v>
      </c>
      <c r="L100" s="14">
        <v>165.24755015273433</v>
      </c>
      <c r="M100" s="14">
        <v>-0.24755015273433401</v>
      </c>
      <c r="N100" s="14">
        <f t="shared" si="5"/>
        <v>6.1281078118792097E-2</v>
      </c>
    </row>
    <row r="101" spans="4:14" x14ac:dyDescent="0.25">
      <c r="D101" s="3">
        <v>24</v>
      </c>
      <c r="E101" s="1">
        <v>169</v>
      </c>
      <c r="F101" s="1">
        <v>172</v>
      </c>
      <c r="G101" s="1">
        <v>184</v>
      </c>
      <c r="H101" s="4">
        <v>0</v>
      </c>
      <c r="J101" s="56">
        <f t="shared" si="4"/>
        <v>1.6873200727225139</v>
      </c>
      <c r="K101" s="14">
        <v>24</v>
      </c>
      <c r="L101" s="14">
        <v>170.68732007272251</v>
      </c>
      <c r="M101" s="14">
        <v>-1.6873200727225139</v>
      </c>
      <c r="N101" s="14">
        <f t="shared" si="5"/>
        <v>2.84704902781231</v>
      </c>
    </row>
    <row r="102" spans="4:14" x14ac:dyDescent="0.25">
      <c r="D102" s="8">
        <v>25</v>
      </c>
      <c r="E102" s="1">
        <v>173</v>
      </c>
      <c r="F102" s="1">
        <v>167</v>
      </c>
      <c r="G102" s="1">
        <v>175</v>
      </c>
      <c r="H102" s="4">
        <v>0</v>
      </c>
      <c r="J102" s="56">
        <f t="shared" si="4"/>
        <v>4.4048991272729268</v>
      </c>
      <c r="K102" s="14">
        <v>25</v>
      </c>
      <c r="L102" s="14">
        <v>168.59510087272707</v>
      </c>
      <c r="M102" s="14">
        <v>4.4048991272729268</v>
      </c>
      <c r="N102" s="14">
        <f t="shared" si="5"/>
        <v>19.403136321449793</v>
      </c>
    </row>
    <row r="103" spans="4:14" x14ac:dyDescent="0.25">
      <c r="D103" s="3">
        <v>26</v>
      </c>
      <c r="E103" s="1">
        <v>172</v>
      </c>
      <c r="F103" s="1">
        <v>175</v>
      </c>
      <c r="G103" s="1">
        <v>180</v>
      </c>
      <c r="H103" s="4">
        <v>0</v>
      </c>
      <c r="J103" s="56">
        <f t="shared" si="4"/>
        <v>5.734840728018753E-2</v>
      </c>
      <c r="K103" s="14">
        <v>26</v>
      </c>
      <c r="L103" s="14">
        <v>171.94265159271981</v>
      </c>
      <c r="M103" s="14">
        <v>5.734840728018753E-2</v>
      </c>
      <c r="N103" s="14">
        <f t="shared" si="5"/>
        <v>3.2888398175742661E-3</v>
      </c>
    </row>
    <row r="104" spans="4:14" x14ac:dyDescent="0.25">
      <c r="D104" s="3">
        <v>27</v>
      </c>
      <c r="E104" s="1">
        <v>171</v>
      </c>
      <c r="F104" s="1">
        <v>169</v>
      </c>
      <c r="G104" s="1">
        <v>180</v>
      </c>
      <c r="H104" s="4">
        <v>0</v>
      </c>
      <c r="J104" s="56">
        <f t="shared" si="4"/>
        <v>1.5680114472747277</v>
      </c>
      <c r="K104" s="14">
        <v>27</v>
      </c>
      <c r="L104" s="14">
        <v>169.43198855272527</v>
      </c>
      <c r="M104" s="14">
        <v>1.5680114472747277</v>
      </c>
      <c r="N104" s="14">
        <f t="shared" si="5"/>
        <v>2.4586598987845862</v>
      </c>
    </row>
    <row r="105" spans="4:14" x14ac:dyDescent="0.25">
      <c r="D105" s="8">
        <v>28</v>
      </c>
      <c r="E105" s="1">
        <v>167</v>
      </c>
      <c r="F105" s="1">
        <v>160</v>
      </c>
      <c r="G105" s="1">
        <v>175</v>
      </c>
      <c r="H105" s="4">
        <v>0</v>
      </c>
      <c r="J105" s="56">
        <f t="shared" si="4"/>
        <v>1.3340060072665665</v>
      </c>
      <c r="K105" s="14">
        <v>28</v>
      </c>
      <c r="L105" s="14">
        <v>165.66599399273343</v>
      </c>
      <c r="M105" s="14">
        <v>1.3340060072665665</v>
      </c>
      <c r="N105" s="14">
        <f t="shared" si="5"/>
        <v>1.7795720274232867</v>
      </c>
    </row>
    <row r="106" spans="4:14" x14ac:dyDescent="0.25">
      <c r="D106" s="3">
        <v>29</v>
      </c>
      <c r="E106" s="1">
        <v>183</v>
      </c>
      <c r="F106" s="1">
        <v>168</v>
      </c>
      <c r="G106" s="1">
        <v>181</v>
      </c>
      <c r="H106" s="4">
        <v>1</v>
      </c>
      <c r="J106" s="56">
        <f t="shared" si="4"/>
        <v>1.9712456711092443</v>
      </c>
      <c r="K106" s="14">
        <v>29</v>
      </c>
      <c r="L106" s="14">
        <v>184.97124567110924</v>
      </c>
      <c r="M106" s="14">
        <v>-1.9712456711092443</v>
      </c>
      <c r="N106" s="14">
        <f t="shared" si="5"/>
        <v>3.8858094958669351</v>
      </c>
    </row>
    <row r="107" spans="4:14" x14ac:dyDescent="0.25">
      <c r="D107" s="3">
        <v>30</v>
      </c>
      <c r="E107" s="1">
        <v>165</v>
      </c>
      <c r="F107" s="1">
        <v>168</v>
      </c>
      <c r="G107" s="1">
        <v>186</v>
      </c>
      <c r="H107" s="4">
        <v>0</v>
      </c>
      <c r="J107" s="56">
        <f t="shared" si="4"/>
        <v>4.0135447127261727</v>
      </c>
      <c r="K107" s="14">
        <v>30</v>
      </c>
      <c r="L107" s="14">
        <v>169.01354471272617</v>
      </c>
      <c r="M107" s="14">
        <v>-4.0135447127261727</v>
      </c>
      <c r="N107" s="14">
        <f t="shared" si="5"/>
        <v>16.108541161052216</v>
      </c>
    </row>
    <row r="108" spans="4:14" x14ac:dyDescent="0.25">
      <c r="D108" s="8">
        <v>31</v>
      </c>
      <c r="E108" s="1">
        <v>167</v>
      </c>
      <c r="F108" s="1">
        <v>170</v>
      </c>
      <c r="G108" s="1">
        <v>180</v>
      </c>
      <c r="H108" s="4">
        <v>0</v>
      </c>
      <c r="J108" s="56">
        <f t="shared" si="4"/>
        <v>2.8504323927243433</v>
      </c>
      <c r="K108" s="14">
        <v>31</v>
      </c>
      <c r="L108" s="14">
        <v>169.85043239272434</v>
      </c>
      <c r="M108" s="14">
        <v>-2.8504323927243433</v>
      </c>
      <c r="N108" s="14">
        <f t="shared" si="5"/>
        <v>8.124964825492226</v>
      </c>
    </row>
    <row r="109" spans="4:14" x14ac:dyDescent="0.25">
      <c r="D109" s="3">
        <v>32</v>
      </c>
      <c r="E109" s="18">
        <v>160</v>
      </c>
      <c r="F109" s="18">
        <v>167</v>
      </c>
      <c r="G109" s="18">
        <v>185</v>
      </c>
      <c r="H109" s="4">
        <v>0</v>
      </c>
      <c r="J109" s="56">
        <f t="shared" si="4"/>
        <v>8.5951008727270732</v>
      </c>
      <c r="K109" s="14">
        <v>32</v>
      </c>
      <c r="L109" s="14">
        <v>168.59510087272707</v>
      </c>
      <c r="M109" s="14">
        <v>-8.5951008727270732</v>
      </c>
      <c r="N109" s="14">
        <f t="shared" si="5"/>
        <v>73.875759012353697</v>
      </c>
    </row>
    <row r="110" spans="4:14" x14ac:dyDescent="0.25">
      <c r="D110" s="3">
        <v>33</v>
      </c>
      <c r="E110" s="1">
        <v>169</v>
      </c>
      <c r="F110" s="1">
        <v>178</v>
      </c>
      <c r="G110" s="1">
        <v>189</v>
      </c>
      <c r="H110" s="4">
        <v>0</v>
      </c>
      <c r="J110" s="56">
        <f t="shared" si="4"/>
        <v>4.1979831127170826</v>
      </c>
      <c r="K110" s="14">
        <v>33</v>
      </c>
      <c r="L110" s="14">
        <v>173.19798311271708</v>
      </c>
      <c r="M110" s="14">
        <v>-4.1979831127170826</v>
      </c>
      <c r="N110" s="14">
        <f t="shared" si="5"/>
        <v>17.623062214657807</v>
      </c>
    </row>
    <row r="111" spans="4:14" x14ac:dyDescent="0.25">
      <c r="D111" s="8">
        <v>34</v>
      </c>
      <c r="E111" s="1">
        <v>180</v>
      </c>
      <c r="F111" s="1">
        <v>160</v>
      </c>
      <c r="G111" s="1">
        <v>189</v>
      </c>
      <c r="H111" s="4">
        <v>1</v>
      </c>
      <c r="J111" s="56">
        <f t="shared" si="4"/>
        <v>1.6236949511165051</v>
      </c>
      <c r="K111" s="14">
        <v>34</v>
      </c>
      <c r="L111" s="14">
        <v>181.62369495111651</v>
      </c>
      <c r="M111" s="14">
        <v>-1.6236949511165051</v>
      </c>
      <c r="N111" s="14">
        <f t="shared" si="5"/>
        <v>2.6363852942812298</v>
      </c>
    </row>
    <row r="112" spans="4:14" x14ac:dyDescent="0.25">
      <c r="D112" s="3">
        <v>35</v>
      </c>
      <c r="E112" s="1">
        <v>181</v>
      </c>
      <c r="F112" s="1">
        <v>168</v>
      </c>
      <c r="G112" s="1">
        <v>186</v>
      </c>
      <c r="H112" s="4">
        <v>1</v>
      </c>
      <c r="J112" s="56">
        <f t="shared" si="4"/>
        <v>3.9712456711092443</v>
      </c>
      <c r="K112" s="14">
        <v>35</v>
      </c>
      <c r="L112" s="14">
        <v>184.97124567110924</v>
      </c>
      <c r="M112" s="14">
        <v>-3.9712456711092443</v>
      </c>
      <c r="N112" s="14">
        <f t="shared" si="5"/>
        <v>15.770792180303912</v>
      </c>
    </row>
    <row r="113" spans="4:14" x14ac:dyDescent="0.25">
      <c r="D113" s="3">
        <v>36</v>
      </c>
      <c r="E113" s="1">
        <v>179</v>
      </c>
      <c r="F113" s="1">
        <v>158</v>
      </c>
      <c r="G113" s="1">
        <v>176</v>
      </c>
      <c r="H113" s="4">
        <v>1</v>
      </c>
      <c r="J113" s="56">
        <f t="shared" si="4"/>
        <v>1.7868072711183061</v>
      </c>
      <c r="K113" s="14">
        <v>36</v>
      </c>
      <c r="L113" s="14">
        <v>180.78680727111831</v>
      </c>
      <c r="M113" s="14">
        <v>-1.7868072711183061</v>
      </c>
      <c r="N113" s="14">
        <f t="shared" si="5"/>
        <v>3.1926802241212475</v>
      </c>
    </row>
    <row r="114" spans="4:14" x14ac:dyDescent="0.25">
      <c r="D114" s="8">
        <v>37</v>
      </c>
      <c r="E114" s="1">
        <v>186</v>
      </c>
      <c r="F114" s="1">
        <v>163</v>
      </c>
      <c r="G114" s="1">
        <v>182</v>
      </c>
      <c r="H114" s="4">
        <v>1</v>
      </c>
      <c r="J114" s="56">
        <f t="shared" si="4"/>
        <v>3.1209735288862532</v>
      </c>
      <c r="K114" s="14">
        <v>37</v>
      </c>
      <c r="L114" s="14">
        <v>182.87902647111375</v>
      </c>
      <c r="M114" s="14">
        <v>3.1209735288862532</v>
      </c>
      <c r="N114" s="14">
        <f t="shared" si="5"/>
        <v>9.7404757680087126</v>
      </c>
    </row>
    <row r="115" spans="4:14" x14ac:dyDescent="0.25">
      <c r="D115" s="47">
        <v>38</v>
      </c>
      <c r="E115" s="28">
        <v>189</v>
      </c>
      <c r="F115" s="28">
        <v>160</v>
      </c>
      <c r="G115" s="28">
        <v>180</v>
      </c>
      <c r="H115" s="48">
        <v>1</v>
      </c>
      <c r="J115" s="56">
        <f t="shared" si="4"/>
        <v>7.3763050488834949</v>
      </c>
      <c r="K115" s="14">
        <v>38</v>
      </c>
      <c r="L115" s="14">
        <v>181.62369495111651</v>
      </c>
      <c r="M115" s="14">
        <v>7.3763050488834949</v>
      </c>
      <c r="N115" s="14">
        <f t="shared" si="5"/>
        <v>54.409876174184141</v>
      </c>
    </row>
    <row r="116" spans="4:14" x14ac:dyDescent="0.25">
      <c r="D116" s="3">
        <v>39</v>
      </c>
      <c r="E116" s="1">
        <v>180</v>
      </c>
      <c r="F116" s="1">
        <v>160</v>
      </c>
      <c r="G116" s="1">
        <v>182</v>
      </c>
      <c r="H116" s="4">
        <v>1</v>
      </c>
      <c r="J116" s="56">
        <f t="shared" si="4"/>
        <v>1.6236949511165051</v>
      </c>
      <c r="K116" s="14">
        <v>39</v>
      </c>
      <c r="L116" s="14">
        <v>181.62369495111651</v>
      </c>
      <c r="M116" s="14">
        <v>-1.6236949511165051</v>
      </c>
      <c r="N116" s="14">
        <f t="shared" si="5"/>
        <v>2.6363852942812298</v>
      </c>
    </row>
    <row r="117" spans="4:14" x14ac:dyDescent="0.25">
      <c r="D117" s="8">
        <v>40</v>
      </c>
      <c r="E117" s="18">
        <v>195</v>
      </c>
      <c r="F117" s="18">
        <v>183</v>
      </c>
      <c r="G117" s="18">
        <v>195</v>
      </c>
      <c r="H117" s="19">
        <v>1</v>
      </c>
      <c r="J117" s="56">
        <f t="shared" si="4"/>
        <v>3.7520967289043767</v>
      </c>
      <c r="K117" s="14">
        <v>40</v>
      </c>
      <c r="L117" s="14">
        <v>191.24790327109562</v>
      </c>
      <c r="M117" s="14">
        <v>3.7520967289043767</v>
      </c>
      <c r="N117" s="14">
        <f t="shared" si="5"/>
        <v>14.078229863054924</v>
      </c>
    </row>
    <row r="118" spans="4:14" x14ac:dyDescent="0.25">
      <c r="D118" s="3">
        <v>41</v>
      </c>
      <c r="E118" s="1">
        <v>187</v>
      </c>
      <c r="F118" s="1">
        <v>172</v>
      </c>
      <c r="G118" s="1">
        <v>179</v>
      </c>
      <c r="H118" s="4">
        <v>1</v>
      </c>
      <c r="J118" s="56">
        <f t="shared" si="4"/>
        <v>0.35497896889441449</v>
      </c>
      <c r="K118" s="14">
        <v>41</v>
      </c>
      <c r="L118" s="14">
        <v>186.64502103110559</v>
      </c>
      <c r="M118" s="14">
        <v>0.35497896889441449</v>
      </c>
      <c r="N118" s="14">
        <f t="shared" si="5"/>
        <v>0.12601006835734169</v>
      </c>
    </row>
    <row r="119" spans="4:14" x14ac:dyDescent="0.25">
      <c r="D119" s="3">
        <v>42</v>
      </c>
      <c r="E119" s="2">
        <v>179</v>
      </c>
      <c r="F119" s="2">
        <v>165</v>
      </c>
      <c r="G119" s="2">
        <v>184</v>
      </c>
      <c r="H119" s="45">
        <v>0</v>
      </c>
      <c r="J119" s="56">
        <f t="shared" si="4"/>
        <v>11.241786807271126</v>
      </c>
      <c r="K119" s="32">
        <v>42</v>
      </c>
      <c r="L119" s="32">
        <v>167.75821319272887</v>
      </c>
      <c r="M119" s="32">
        <v>11.241786807271126</v>
      </c>
      <c r="N119" s="32">
        <f t="shared" si="5"/>
        <v>126.37777062013514</v>
      </c>
    </row>
    <row r="120" spans="4:14" x14ac:dyDescent="0.25">
      <c r="D120" s="8">
        <v>43</v>
      </c>
      <c r="E120" s="1">
        <v>169</v>
      </c>
      <c r="F120" s="1">
        <v>170</v>
      </c>
      <c r="G120" s="1">
        <v>170</v>
      </c>
      <c r="H120" s="4">
        <v>0</v>
      </c>
      <c r="J120" s="56">
        <f t="shared" si="4"/>
        <v>0.85043239272434334</v>
      </c>
      <c r="K120" s="14">
        <v>43</v>
      </c>
      <c r="L120" s="14">
        <v>169.85043239272434</v>
      </c>
      <c r="M120" s="14">
        <v>-0.85043239272434334</v>
      </c>
      <c r="N120" s="14">
        <f t="shared" si="5"/>
        <v>0.72323525459485172</v>
      </c>
    </row>
    <row r="121" spans="4:14" x14ac:dyDescent="0.25">
      <c r="D121" s="3">
        <v>44</v>
      </c>
      <c r="E121" s="1">
        <v>171</v>
      </c>
      <c r="F121" s="1">
        <v>170</v>
      </c>
      <c r="G121" s="1">
        <v>189</v>
      </c>
      <c r="H121" s="4">
        <v>0</v>
      </c>
      <c r="J121" s="56">
        <f t="shared" si="4"/>
        <v>1.1495676072756567</v>
      </c>
      <c r="K121" s="14">
        <v>44</v>
      </c>
      <c r="L121" s="14">
        <v>169.85043239272434</v>
      </c>
      <c r="M121" s="14">
        <v>1.1495676072756567</v>
      </c>
      <c r="N121" s="14">
        <f t="shared" si="5"/>
        <v>1.3215056836974783</v>
      </c>
    </row>
    <row r="122" spans="4:14" x14ac:dyDescent="0.25">
      <c r="D122" s="3">
        <v>45</v>
      </c>
      <c r="E122" s="1">
        <v>174</v>
      </c>
      <c r="F122" s="1">
        <v>168</v>
      </c>
      <c r="G122" s="1">
        <v>184</v>
      </c>
      <c r="H122" s="4">
        <v>0</v>
      </c>
      <c r="J122" s="56">
        <f t="shared" si="4"/>
        <v>4.9864552872738273</v>
      </c>
      <c r="K122" s="14">
        <v>45</v>
      </c>
      <c r="L122" s="14">
        <v>169.01354471272617</v>
      </c>
      <c r="M122" s="14">
        <v>4.9864552872738273</v>
      </c>
      <c r="N122" s="14">
        <f t="shared" si="5"/>
        <v>24.864736331981106</v>
      </c>
    </row>
    <row r="123" spans="4:14" x14ac:dyDescent="0.25">
      <c r="D123" s="8">
        <v>46</v>
      </c>
      <c r="E123" s="1">
        <v>161</v>
      </c>
      <c r="F123" s="1">
        <v>160</v>
      </c>
      <c r="G123" s="1">
        <v>176</v>
      </c>
      <c r="H123" s="4">
        <v>0</v>
      </c>
      <c r="J123" s="56">
        <f t="shared" si="4"/>
        <v>4.6659939927334335</v>
      </c>
      <c r="K123" s="14">
        <v>46</v>
      </c>
      <c r="L123" s="14">
        <v>165.66599399273343</v>
      </c>
      <c r="M123" s="14">
        <v>-4.6659939927334335</v>
      </c>
      <c r="N123" s="14">
        <f t="shared" si="5"/>
        <v>21.771499940224487</v>
      </c>
    </row>
    <row r="124" spans="4:14" x14ac:dyDescent="0.25">
      <c r="D124" s="3">
        <v>47</v>
      </c>
      <c r="E124" s="1">
        <v>187</v>
      </c>
      <c r="F124" s="1">
        <v>173</v>
      </c>
      <c r="G124" s="1">
        <v>186</v>
      </c>
      <c r="H124" s="4">
        <v>1</v>
      </c>
      <c r="J124" s="56">
        <f t="shared" si="4"/>
        <v>6.3464871104685017E-2</v>
      </c>
      <c r="K124" s="14">
        <v>47</v>
      </c>
      <c r="L124" s="14">
        <v>187.06346487110469</v>
      </c>
      <c r="M124" s="14">
        <v>-6.3464871104685017E-2</v>
      </c>
      <c r="N124" s="14">
        <f t="shared" si="5"/>
        <v>4.0277898643342833E-3</v>
      </c>
    </row>
    <row r="125" spans="4:14" x14ac:dyDescent="0.25">
      <c r="D125" s="3">
        <v>48</v>
      </c>
      <c r="E125" s="1">
        <v>187</v>
      </c>
      <c r="F125" s="1">
        <v>167</v>
      </c>
      <c r="G125" s="1">
        <v>186</v>
      </c>
      <c r="H125" s="4">
        <v>1</v>
      </c>
      <c r="J125" s="56">
        <f t="shared" si="4"/>
        <v>2.4471981688898552</v>
      </c>
      <c r="K125" s="14">
        <v>48</v>
      </c>
      <c r="L125" s="14">
        <v>184.55280183111014</v>
      </c>
      <c r="M125" s="14">
        <v>2.4471981688898552</v>
      </c>
      <c r="N125" s="14">
        <f t="shared" si="5"/>
        <v>5.9887788778178601</v>
      </c>
    </row>
    <row r="126" spans="4:14" x14ac:dyDescent="0.25">
      <c r="D126" s="8">
        <v>49</v>
      </c>
      <c r="E126" s="18">
        <v>179</v>
      </c>
      <c r="F126" s="18">
        <v>165</v>
      </c>
      <c r="G126" s="18">
        <v>186</v>
      </c>
      <c r="H126" s="4">
        <v>1</v>
      </c>
      <c r="J126" s="56">
        <f t="shared" si="4"/>
        <v>4.7159141511119458</v>
      </c>
      <c r="K126" s="14">
        <v>49</v>
      </c>
      <c r="L126" s="14">
        <v>183.71591415111195</v>
      </c>
      <c r="M126" s="14">
        <v>-4.7159141511119458</v>
      </c>
      <c r="N126" s="14">
        <f t="shared" si="5"/>
        <v>22.239846280657904</v>
      </c>
    </row>
    <row r="127" spans="4:14" x14ac:dyDescent="0.25">
      <c r="D127" s="3">
        <v>50</v>
      </c>
      <c r="E127" s="1">
        <v>185</v>
      </c>
      <c r="F127" s="1">
        <v>169</v>
      </c>
      <c r="G127" s="1">
        <v>174</v>
      </c>
      <c r="H127" s="4">
        <v>1</v>
      </c>
      <c r="J127" s="56">
        <f t="shared" si="4"/>
        <v>0.38968951110834382</v>
      </c>
      <c r="K127" s="14">
        <v>50</v>
      </c>
      <c r="L127" s="14">
        <v>185.38968951110834</v>
      </c>
      <c r="M127" s="14">
        <v>-0.38968951110834382</v>
      </c>
      <c r="N127" s="14">
        <f t="shared" si="5"/>
        <v>0.15185791506786003</v>
      </c>
    </row>
    <row r="128" spans="4:14" x14ac:dyDescent="0.25">
      <c r="D128" s="3">
        <v>51</v>
      </c>
      <c r="E128" s="1">
        <v>171</v>
      </c>
      <c r="F128" s="1">
        <v>164</v>
      </c>
      <c r="G128" s="1">
        <v>180</v>
      </c>
      <c r="H128" s="4">
        <v>0</v>
      </c>
      <c r="J128" s="56">
        <f t="shared" si="4"/>
        <v>3.6602306472702253</v>
      </c>
      <c r="K128" s="14">
        <v>51</v>
      </c>
      <c r="L128" s="14">
        <v>167.33976935272977</v>
      </c>
      <c r="M128" s="14">
        <v>3.6602306472702253</v>
      </c>
      <c r="N128" s="14">
        <f t="shared" si="5"/>
        <v>13.397288391216213</v>
      </c>
    </row>
    <row r="129" spans="4:14" x14ac:dyDescent="0.25">
      <c r="D129" s="46">
        <v>52</v>
      </c>
      <c r="E129" s="2">
        <v>157</v>
      </c>
      <c r="F129" s="2">
        <v>168</v>
      </c>
      <c r="G129" s="2">
        <v>178</v>
      </c>
      <c r="H129" s="45">
        <v>0</v>
      </c>
      <c r="J129" s="56">
        <f t="shared" si="4"/>
        <v>12.013544712726173</v>
      </c>
      <c r="K129" s="32">
        <v>52</v>
      </c>
      <c r="L129" s="32">
        <v>169.01354471272617</v>
      </c>
      <c r="M129" s="32">
        <v>-12.013544712726173</v>
      </c>
      <c r="N129" s="32">
        <f t="shared" si="5"/>
        <v>144.32525656467098</v>
      </c>
    </row>
    <row r="130" spans="4:14" x14ac:dyDescent="0.25">
      <c r="D130" s="3">
        <v>53</v>
      </c>
      <c r="E130" s="1">
        <v>186</v>
      </c>
      <c r="F130" s="1">
        <v>172</v>
      </c>
      <c r="G130" s="1">
        <v>185</v>
      </c>
      <c r="H130" s="4">
        <v>1</v>
      </c>
      <c r="J130" s="56">
        <f t="shared" si="4"/>
        <v>0.64502103110558551</v>
      </c>
      <c r="K130" s="14">
        <v>53</v>
      </c>
      <c r="L130" s="14">
        <v>186.64502103110559</v>
      </c>
      <c r="M130" s="14">
        <v>-0.64502103110558551</v>
      </c>
      <c r="N130" s="14">
        <f t="shared" si="5"/>
        <v>0.4160521305685127</v>
      </c>
    </row>
    <row r="131" spans="4:14" x14ac:dyDescent="0.25">
      <c r="D131" s="3">
        <v>54</v>
      </c>
      <c r="E131" s="1">
        <v>165</v>
      </c>
      <c r="F131" s="1">
        <v>160</v>
      </c>
      <c r="G131" s="1">
        <v>180</v>
      </c>
      <c r="H131" s="4">
        <v>0</v>
      </c>
      <c r="J131" s="56">
        <f t="shared" si="4"/>
        <v>0.66599399273343352</v>
      </c>
      <c r="K131" s="14">
        <v>54</v>
      </c>
      <c r="L131" s="14">
        <v>165.66599399273343</v>
      </c>
      <c r="M131" s="14">
        <v>-0.66599399273343352</v>
      </c>
      <c r="N131" s="14">
        <f t="shared" si="5"/>
        <v>0.44354799835702069</v>
      </c>
    </row>
    <row r="132" spans="4:14" x14ac:dyDescent="0.25">
      <c r="D132" s="8">
        <v>55</v>
      </c>
      <c r="E132" s="1">
        <v>173</v>
      </c>
      <c r="F132" s="1">
        <v>172</v>
      </c>
      <c r="G132" s="1">
        <v>186</v>
      </c>
      <c r="H132" s="4">
        <v>0</v>
      </c>
      <c r="J132" s="56">
        <f t="shared" si="4"/>
        <v>2.3126799272774861</v>
      </c>
      <c r="K132" s="14">
        <v>55</v>
      </c>
      <c r="L132" s="14">
        <v>170.68732007272251</v>
      </c>
      <c r="M132" s="14">
        <v>2.3126799272774861</v>
      </c>
      <c r="N132" s="14">
        <f t="shared" si="5"/>
        <v>5.3484884460321984</v>
      </c>
    </row>
    <row r="133" spans="4:14" x14ac:dyDescent="0.25">
      <c r="D133" s="27">
        <v>56</v>
      </c>
      <c r="E133" s="2">
        <v>177</v>
      </c>
      <c r="F133" s="2">
        <v>165</v>
      </c>
      <c r="G133" s="2">
        <v>180</v>
      </c>
      <c r="H133" s="45">
        <v>0</v>
      </c>
      <c r="J133" s="56">
        <f t="shared" si="4"/>
        <v>9.2417868072711258</v>
      </c>
      <c r="K133" s="32">
        <v>56</v>
      </c>
      <c r="L133" s="32">
        <v>167.75821319272887</v>
      </c>
      <c r="M133" s="32">
        <v>9.2417868072711258</v>
      </c>
      <c r="N133" s="32">
        <f t="shared" si="5"/>
        <v>85.410623391050635</v>
      </c>
    </row>
    <row r="134" spans="4:14" ht="15.75" thickBot="1" x14ac:dyDescent="0.3">
      <c r="D134" s="3">
        <v>57</v>
      </c>
      <c r="E134" s="6">
        <v>170</v>
      </c>
      <c r="F134" s="6">
        <v>172</v>
      </c>
      <c r="G134" s="6">
        <v>183</v>
      </c>
      <c r="H134" s="7">
        <v>0</v>
      </c>
      <c r="J134" s="56">
        <f t="shared" si="4"/>
        <v>0.68732007272251394</v>
      </c>
      <c r="K134" s="14">
        <v>57</v>
      </c>
      <c r="L134" s="14">
        <v>170.68732007272251</v>
      </c>
      <c r="M134" s="14">
        <v>-0.68732007272251394</v>
      </c>
      <c r="N134" s="14">
        <f t="shared" si="5"/>
        <v>0.47240888236728185</v>
      </c>
    </row>
    <row r="135" spans="4:14" x14ac:dyDescent="0.25">
      <c r="D135" s="8">
        <v>58</v>
      </c>
      <c r="E135" s="29">
        <v>168</v>
      </c>
      <c r="F135" s="29">
        <v>167</v>
      </c>
      <c r="G135" s="29">
        <v>182</v>
      </c>
      <c r="H135" s="29">
        <v>0</v>
      </c>
      <c r="J135" s="56">
        <f t="shared" si="4"/>
        <v>0.59510087272707324</v>
      </c>
      <c r="K135" s="14">
        <v>58</v>
      </c>
      <c r="L135" s="14">
        <v>168.59510087272707</v>
      </c>
      <c r="M135" s="14">
        <v>-0.59510087272707324</v>
      </c>
      <c r="N135" s="14">
        <f t="shared" si="5"/>
        <v>0.35414504872052421</v>
      </c>
    </row>
    <row r="136" spans="4:14" x14ac:dyDescent="0.25">
      <c r="D136" s="3">
        <v>59</v>
      </c>
      <c r="E136" s="29">
        <v>169</v>
      </c>
      <c r="F136" s="29">
        <v>169</v>
      </c>
      <c r="G136" s="29">
        <v>188</v>
      </c>
      <c r="H136" s="29">
        <v>0</v>
      </c>
      <c r="J136" s="56">
        <f t="shared" si="4"/>
        <v>0.43198855272527226</v>
      </c>
      <c r="K136" s="14">
        <v>59</v>
      </c>
      <c r="L136" s="14">
        <v>169.43198855272527</v>
      </c>
      <c r="M136" s="14">
        <v>-0.43198855272527226</v>
      </c>
      <c r="N136" s="14">
        <f t="shared" si="5"/>
        <v>0.18661410968567532</v>
      </c>
    </row>
    <row r="137" spans="4:14" x14ac:dyDescent="0.25">
      <c r="D137" s="3">
        <v>60</v>
      </c>
      <c r="E137" s="18">
        <v>171</v>
      </c>
      <c r="F137" s="18">
        <v>164</v>
      </c>
      <c r="G137" s="18">
        <v>182</v>
      </c>
      <c r="H137" s="19">
        <v>0</v>
      </c>
      <c r="J137" s="56">
        <f t="shared" si="4"/>
        <v>3.6602306472702253</v>
      </c>
      <c r="K137" s="14">
        <v>60</v>
      </c>
      <c r="L137" s="14">
        <v>167.33976935272977</v>
      </c>
      <c r="M137" s="14">
        <v>3.6602306472702253</v>
      </c>
      <c r="N137" s="14">
        <f t="shared" si="5"/>
        <v>13.397288391216213</v>
      </c>
    </row>
    <row r="138" spans="4:14" x14ac:dyDescent="0.25">
      <c r="D138" s="8">
        <v>61</v>
      </c>
      <c r="E138" s="22">
        <v>189</v>
      </c>
      <c r="F138" s="22">
        <v>160</v>
      </c>
      <c r="G138" s="22">
        <v>170</v>
      </c>
      <c r="H138" s="22">
        <v>1</v>
      </c>
      <c r="J138" s="56">
        <f t="shared" si="4"/>
        <v>7.3763050488834949</v>
      </c>
      <c r="K138" s="14">
        <v>61</v>
      </c>
      <c r="L138" s="14">
        <v>181.62369495111651</v>
      </c>
      <c r="M138" s="14">
        <v>7.3763050488834949</v>
      </c>
      <c r="N138" s="14">
        <f t="shared" si="5"/>
        <v>54.409876174184141</v>
      </c>
    </row>
    <row r="139" spans="4:14" ht="15.75" thickBot="1" x14ac:dyDescent="0.3">
      <c r="D139" s="3">
        <v>62</v>
      </c>
      <c r="E139" s="22">
        <v>164</v>
      </c>
      <c r="F139" s="22">
        <v>164</v>
      </c>
      <c r="G139" s="22">
        <v>204</v>
      </c>
      <c r="H139" s="22">
        <v>0</v>
      </c>
      <c r="J139" s="56">
        <f t="shared" si="4"/>
        <v>3.3397693527297747</v>
      </c>
      <c r="K139" s="15">
        <v>62</v>
      </c>
      <c r="L139" s="15">
        <v>167.33976935272977</v>
      </c>
      <c r="M139" s="15">
        <v>-3.3397693527297747</v>
      </c>
      <c r="N139" s="14">
        <f t="shared" si="5"/>
        <v>11.154059329433059</v>
      </c>
    </row>
  </sheetData>
  <mergeCells count="7">
    <mergeCell ref="V78:Y81"/>
    <mergeCell ref="K2:N3"/>
    <mergeCell ref="Y33:AE33"/>
    <mergeCell ref="Q1:U2"/>
    <mergeCell ref="AB5:AF8"/>
    <mergeCell ref="K75:N76"/>
    <mergeCell ref="H70:M7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72"/>
  <sheetViews>
    <sheetView topLeftCell="D1" workbookViewId="0">
      <selection activeCell="S25" sqref="S25"/>
    </sheetView>
  </sheetViews>
  <sheetFormatPr defaultRowHeight="15" x14ac:dyDescent="0.25"/>
  <sheetData>
    <row r="3" spans="3:19" x14ac:dyDescent="0.25">
      <c r="J3" t="s">
        <v>58</v>
      </c>
    </row>
    <row r="4" spans="3:19" ht="15.75" thickBot="1" x14ac:dyDescent="0.3"/>
    <row r="5" spans="3:19" ht="60.75" thickBot="1" x14ac:dyDescent="0.3">
      <c r="C5" s="11" t="s">
        <v>6</v>
      </c>
      <c r="D5" s="12" t="s">
        <v>0</v>
      </c>
      <c r="E5" s="12" t="s">
        <v>1</v>
      </c>
      <c r="F5" s="12" t="s">
        <v>2</v>
      </c>
      <c r="G5" s="13" t="s">
        <v>3</v>
      </c>
      <c r="J5" s="25" t="s">
        <v>51</v>
      </c>
      <c r="K5" s="25" t="s">
        <v>52</v>
      </c>
      <c r="L5" s="25" t="s">
        <v>68</v>
      </c>
      <c r="M5" s="50" t="s">
        <v>69</v>
      </c>
      <c r="N5" s="50" t="s">
        <v>70</v>
      </c>
      <c r="O5" s="50" t="s">
        <v>71</v>
      </c>
    </row>
    <row r="6" spans="3:19" x14ac:dyDescent="0.25">
      <c r="C6" s="8">
        <v>1</v>
      </c>
      <c r="D6" s="9">
        <v>171</v>
      </c>
      <c r="E6" s="9">
        <v>170</v>
      </c>
      <c r="F6" s="9">
        <v>177</v>
      </c>
      <c r="G6" s="10">
        <v>0</v>
      </c>
      <c r="J6" s="14">
        <v>1</v>
      </c>
      <c r="K6" s="14">
        <v>169.85043239272434</v>
      </c>
      <c r="L6" s="14">
        <v>1.1495676072756567</v>
      </c>
    </row>
    <row r="7" spans="3:19" x14ac:dyDescent="0.25">
      <c r="C7" s="3">
        <v>2</v>
      </c>
      <c r="D7" s="1">
        <v>168</v>
      </c>
      <c r="E7" s="1">
        <v>164</v>
      </c>
      <c r="F7" s="1">
        <v>175</v>
      </c>
      <c r="G7" s="4">
        <v>0</v>
      </c>
      <c r="J7" s="14">
        <v>2</v>
      </c>
      <c r="K7" s="14">
        <v>167.33976935272977</v>
      </c>
      <c r="L7" s="14">
        <v>0.66023064727022529</v>
      </c>
      <c r="M7" s="14">
        <v>1.1495676072756567</v>
      </c>
      <c r="N7">
        <f>(L7-M7)^2</f>
        <v>0.23945066042735713</v>
      </c>
      <c r="O7">
        <f>L7^2</f>
        <v>0.43590450759486066</v>
      </c>
    </row>
    <row r="8" spans="3:19" x14ac:dyDescent="0.25">
      <c r="C8" s="3">
        <v>3</v>
      </c>
      <c r="D8" s="1">
        <v>162</v>
      </c>
      <c r="E8" s="1">
        <v>160</v>
      </c>
      <c r="F8" s="1">
        <v>175</v>
      </c>
      <c r="G8" s="4">
        <v>0</v>
      </c>
      <c r="J8" s="14">
        <v>3</v>
      </c>
      <c r="K8" s="14">
        <v>165.66599399273343</v>
      </c>
      <c r="L8" s="14">
        <v>-3.6659939927334335</v>
      </c>
      <c r="M8" s="14">
        <v>0.66023064727022529</v>
      </c>
      <c r="N8">
        <f t="shared" ref="N8:N67" si="0">(L8-M8)^2</f>
        <v>18.716219635774788</v>
      </c>
      <c r="O8">
        <f t="shared" ref="O8:O67" si="1">L8^2</f>
        <v>13.439511954757622</v>
      </c>
    </row>
    <row r="9" spans="3:19" x14ac:dyDescent="0.25">
      <c r="C9" s="3">
        <v>4</v>
      </c>
      <c r="D9" s="1">
        <v>161</v>
      </c>
      <c r="E9" s="1">
        <v>161</v>
      </c>
      <c r="F9" s="1">
        <v>185</v>
      </c>
      <c r="G9" s="4">
        <v>0</v>
      </c>
      <c r="J9" s="14">
        <v>4</v>
      </c>
      <c r="K9" s="14">
        <v>166.08443783273253</v>
      </c>
      <c r="L9" s="14">
        <v>-5.084437832732533</v>
      </c>
      <c r="M9" s="14">
        <v>-3.6659939927334335</v>
      </c>
      <c r="N9">
        <f t="shared" si="0"/>
        <v>2.0119829272313909</v>
      </c>
      <c r="O9">
        <f t="shared" si="1"/>
        <v>25.851508074921899</v>
      </c>
      <c r="Q9" t="s">
        <v>72</v>
      </c>
      <c r="R9">
        <v>2260.4606080578283</v>
      </c>
      <c r="S9">
        <v>1189.6691175347573</v>
      </c>
    </row>
    <row r="10" spans="3:19" x14ac:dyDescent="0.25">
      <c r="C10" s="3">
        <v>5</v>
      </c>
      <c r="D10" s="1">
        <v>161</v>
      </c>
      <c r="E10" s="28">
        <v>168</v>
      </c>
      <c r="F10" s="28">
        <v>164</v>
      </c>
      <c r="G10" s="4">
        <v>0</v>
      </c>
      <c r="J10" s="14">
        <v>5</v>
      </c>
      <c r="K10" s="14">
        <v>169.01354471272617</v>
      </c>
      <c r="L10" s="14">
        <v>-8.0135447127261727</v>
      </c>
      <c r="M10" s="14">
        <v>-5.084437832732533</v>
      </c>
      <c r="N10">
        <f t="shared" si="0"/>
        <v>8.5796671144260745</v>
      </c>
      <c r="O10">
        <f t="shared" si="1"/>
        <v>64.216898862861598</v>
      </c>
    </row>
    <row r="11" spans="3:19" x14ac:dyDescent="0.25">
      <c r="C11" s="3">
        <v>6</v>
      </c>
      <c r="D11" s="1">
        <v>174</v>
      </c>
      <c r="E11" s="1">
        <v>169</v>
      </c>
      <c r="F11" s="1">
        <v>191</v>
      </c>
      <c r="G11" s="4">
        <v>0</v>
      </c>
      <c r="J11" s="14">
        <v>6</v>
      </c>
      <c r="K11" s="14">
        <v>169.43198855272527</v>
      </c>
      <c r="L11" s="14">
        <v>4.5680114472747277</v>
      </c>
      <c r="M11" s="14">
        <v>-8.0135447127261727</v>
      </c>
      <c r="N11">
        <f t="shared" si="0"/>
        <v>158.29555540725661</v>
      </c>
      <c r="O11">
        <f t="shared" si="1"/>
        <v>20.866728582432952</v>
      </c>
      <c r="Q11" t="s">
        <v>73</v>
      </c>
      <c r="R11">
        <v>1.9000750500626378</v>
      </c>
    </row>
    <row r="12" spans="3:19" x14ac:dyDescent="0.25">
      <c r="C12" s="3">
        <v>7</v>
      </c>
      <c r="D12" s="1">
        <v>160</v>
      </c>
      <c r="E12" s="1">
        <v>165</v>
      </c>
      <c r="F12" s="1">
        <v>185</v>
      </c>
      <c r="G12" s="4">
        <v>0</v>
      </c>
      <c r="J12" s="14">
        <v>7</v>
      </c>
      <c r="K12" s="14">
        <v>167.75821319272887</v>
      </c>
      <c r="L12" s="14">
        <v>-7.7582131927288742</v>
      </c>
      <c r="M12" s="14">
        <v>4.5680114472747277</v>
      </c>
      <c r="N12">
        <f t="shared" si="0"/>
        <v>151.93581387583194</v>
      </c>
      <c r="O12">
        <f t="shared" si="1"/>
        <v>60.189871943832351</v>
      </c>
    </row>
    <row r="13" spans="3:19" x14ac:dyDescent="0.25">
      <c r="C13" s="3">
        <v>8</v>
      </c>
      <c r="D13" s="1">
        <v>185</v>
      </c>
      <c r="E13" s="1">
        <v>165</v>
      </c>
      <c r="F13" s="1">
        <v>182</v>
      </c>
      <c r="G13" s="4">
        <v>1</v>
      </c>
      <c r="J13" s="14">
        <v>8</v>
      </c>
      <c r="K13" s="14">
        <v>183.71591415111195</v>
      </c>
      <c r="L13" s="14">
        <v>1.2840858488880542</v>
      </c>
      <c r="M13" s="14">
        <v>-7.7582131927288742</v>
      </c>
      <c r="N13">
        <f t="shared" si="0"/>
        <v>81.763171958026419</v>
      </c>
      <c r="O13">
        <f t="shared" si="1"/>
        <v>1.6488764673145548</v>
      </c>
    </row>
    <row r="14" spans="3:19" x14ac:dyDescent="0.25">
      <c r="C14" s="3">
        <v>9</v>
      </c>
      <c r="D14" s="1">
        <v>182</v>
      </c>
      <c r="E14" s="1">
        <v>161</v>
      </c>
      <c r="F14" s="1">
        <v>181</v>
      </c>
      <c r="G14" s="4">
        <v>1</v>
      </c>
      <c r="J14" s="14">
        <v>9</v>
      </c>
      <c r="K14" s="14">
        <v>182.0421387911156</v>
      </c>
      <c r="L14" s="14">
        <v>-4.213879111560459E-2</v>
      </c>
      <c r="M14" s="14">
        <v>1.2840858488880542</v>
      </c>
      <c r="N14">
        <f t="shared" si="0"/>
        <v>1.7588717957528344</v>
      </c>
      <c r="O14">
        <f t="shared" si="1"/>
        <v>1.7756777166845563E-3</v>
      </c>
    </row>
    <row r="15" spans="3:19" x14ac:dyDescent="0.25">
      <c r="C15" s="3">
        <v>10</v>
      </c>
      <c r="D15" s="1">
        <v>174</v>
      </c>
      <c r="E15" s="1">
        <v>163</v>
      </c>
      <c r="F15" s="1">
        <v>174</v>
      </c>
      <c r="G15" s="4">
        <v>1</v>
      </c>
      <c r="J15" s="14">
        <v>10</v>
      </c>
      <c r="K15" s="14">
        <v>182.87902647111375</v>
      </c>
      <c r="L15" s="14">
        <v>-8.8790264711137468</v>
      </c>
      <c r="M15" s="14">
        <v>-4.213879111560459E-2</v>
      </c>
      <c r="N15">
        <f t="shared" si="0"/>
        <v>78.090583868902954</v>
      </c>
      <c r="O15">
        <f t="shared" si="1"/>
        <v>78.83711107473863</v>
      </c>
    </row>
    <row r="16" spans="3:19" x14ac:dyDescent="0.25">
      <c r="C16" s="3">
        <v>11</v>
      </c>
      <c r="D16" s="1">
        <v>169</v>
      </c>
      <c r="E16" s="1">
        <v>167</v>
      </c>
      <c r="F16" s="1">
        <v>173</v>
      </c>
      <c r="G16" s="4">
        <v>0</v>
      </c>
      <c r="J16" s="14">
        <v>11</v>
      </c>
      <c r="K16" s="14">
        <v>168.59510087272707</v>
      </c>
      <c r="L16" s="14">
        <v>0.40489912727292676</v>
      </c>
      <c r="M16" s="14">
        <v>-8.8790264711137468</v>
      </c>
      <c r="N16">
        <f t="shared" si="0"/>
        <v>86.191274516379352</v>
      </c>
      <c r="O16">
        <f t="shared" si="1"/>
        <v>0.16394330326637774</v>
      </c>
    </row>
    <row r="17" spans="3:15" x14ac:dyDescent="0.25">
      <c r="C17" s="3">
        <v>12</v>
      </c>
      <c r="D17" s="1">
        <v>170</v>
      </c>
      <c r="E17" s="1">
        <v>167</v>
      </c>
      <c r="F17" s="1">
        <v>174</v>
      </c>
      <c r="G17" s="4">
        <v>0</v>
      </c>
      <c r="J17" s="14">
        <v>12</v>
      </c>
      <c r="K17" s="14">
        <v>168.59510087272707</v>
      </c>
      <c r="L17" s="14">
        <v>1.4048991272729268</v>
      </c>
      <c r="M17" s="14">
        <v>0.40489912727292676</v>
      </c>
      <c r="N17">
        <f t="shared" si="0"/>
        <v>1</v>
      </c>
      <c r="O17">
        <f t="shared" si="1"/>
        <v>1.9737415578122313</v>
      </c>
    </row>
    <row r="18" spans="3:15" x14ac:dyDescent="0.25">
      <c r="C18" s="3">
        <v>13</v>
      </c>
      <c r="D18" s="1">
        <v>170</v>
      </c>
      <c r="E18" s="1">
        <v>162</v>
      </c>
      <c r="F18" s="1">
        <v>176</v>
      </c>
      <c r="G18" s="4">
        <v>0</v>
      </c>
      <c r="J18" s="14">
        <v>13</v>
      </c>
      <c r="K18" s="14">
        <v>166.5028816727316</v>
      </c>
      <c r="L18" s="14">
        <v>3.4971183272683959</v>
      </c>
      <c r="M18" s="14">
        <v>1.4048991272729268</v>
      </c>
      <c r="N18">
        <f t="shared" si="0"/>
        <v>4.3773811808296808</v>
      </c>
      <c r="O18">
        <f t="shared" si="1"/>
        <v>12.229836594916502</v>
      </c>
    </row>
    <row r="19" spans="3:15" x14ac:dyDescent="0.25">
      <c r="C19" s="3">
        <v>14</v>
      </c>
      <c r="D19" s="1">
        <v>172</v>
      </c>
      <c r="E19" s="1">
        <v>165</v>
      </c>
      <c r="F19" s="1">
        <v>190</v>
      </c>
      <c r="G19" s="4">
        <v>0</v>
      </c>
      <c r="J19" s="14">
        <v>14</v>
      </c>
      <c r="K19" s="14">
        <v>167.75821319272887</v>
      </c>
      <c r="L19" s="14">
        <v>4.2417868072711258</v>
      </c>
      <c r="M19" s="14">
        <v>3.4971183272683959</v>
      </c>
      <c r="N19">
        <f t="shared" si="0"/>
        <v>0.55453114510957613</v>
      </c>
      <c r="O19">
        <f t="shared" si="1"/>
        <v>17.99275531833937</v>
      </c>
    </row>
    <row r="20" spans="3:15" x14ac:dyDescent="0.25">
      <c r="C20" s="3">
        <v>15</v>
      </c>
      <c r="D20" s="1">
        <v>166</v>
      </c>
      <c r="E20" s="1">
        <v>155</v>
      </c>
      <c r="F20" s="1">
        <v>181</v>
      </c>
      <c r="G20" s="4">
        <v>0</v>
      </c>
      <c r="J20" s="14">
        <v>15</v>
      </c>
      <c r="K20" s="14">
        <v>163.57377479273794</v>
      </c>
      <c r="L20" s="14">
        <v>2.426225207262064</v>
      </c>
      <c r="M20" s="14">
        <v>4.2417868072711258</v>
      </c>
      <c r="N20">
        <f t="shared" si="0"/>
        <v>3.2962639234274644</v>
      </c>
      <c r="O20">
        <f t="shared" si="1"/>
        <v>5.8865687563538458</v>
      </c>
    </row>
    <row r="21" spans="3:15" x14ac:dyDescent="0.25">
      <c r="C21" s="3">
        <v>16</v>
      </c>
      <c r="D21" s="1">
        <v>168</v>
      </c>
      <c r="E21" s="1">
        <v>167</v>
      </c>
      <c r="F21" s="1">
        <v>180</v>
      </c>
      <c r="G21" s="4">
        <v>0</v>
      </c>
      <c r="J21" s="14">
        <v>16</v>
      </c>
      <c r="K21" s="14">
        <v>168.59510087272707</v>
      </c>
      <c r="L21" s="14">
        <v>-0.59510087272707324</v>
      </c>
      <c r="M21" s="14">
        <v>2.426225207262064</v>
      </c>
      <c r="N21">
        <f t="shared" si="0"/>
        <v>9.128411281622526</v>
      </c>
      <c r="O21">
        <f t="shared" si="1"/>
        <v>0.35414504872052421</v>
      </c>
    </row>
    <row r="22" spans="3:15" x14ac:dyDescent="0.25">
      <c r="C22" s="3">
        <v>17</v>
      </c>
      <c r="D22" s="1">
        <v>165</v>
      </c>
      <c r="E22" s="1">
        <v>163</v>
      </c>
      <c r="F22" s="1">
        <v>180</v>
      </c>
      <c r="G22" s="4">
        <v>0</v>
      </c>
      <c r="J22" s="14">
        <v>17</v>
      </c>
      <c r="K22" s="14">
        <v>166.92132551273068</v>
      </c>
      <c r="L22" s="14">
        <v>-1.9213255127306752</v>
      </c>
      <c r="M22" s="14">
        <v>-0.59510087272707324</v>
      </c>
      <c r="N22">
        <f t="shared" si="0"/>
        <v>1.7588717957526836</v>
      </c>
      <c r="O22">
        <f t="shared" si="1"/>
        <v>3.6914917258697919</v>
      </c>
    </row>
    <row r="23" spans="3:15" x14ac:dyDescent="0.25">
      <c r="C23" s="3">
        <v>18</v>
      </c>
      <c r="D23" s="1">
        <v>163</v>
      </c>
      <c r="E23" s="1">
        <v>165</v>
      </c>
      <c r="F23" s="1">
        <v>180</v>
      </c>
      <c r="G23" s="4">
        <v>0</v>
      </c>
      <c r="J23" s="14">
        <v>18</v>
      </c>
      <c r="K23" s="14">
        <v>167.75821319272887</v>
      </c>
      <c r="L23" s="14">
        <v>-4.7582131927288742</v>
      </c>
      <c r="M23" s="14">
        <v>-1.9213255127306752</v>
      </c>
      <c r="N23">
        <f t="shared" si="0"/>
        <v>8.0479317089255638</v>
      </c>
      <c r="O23">
        <f t="shared" si="1"/>
        <v>22.640592787459106</v>
      </c>
    </row>
    <row r="24" spans="3:15" x14ac:dyDescent="0.25">
      <c r="C24" s="3">
        <v>19</v>
      </c>
      <c r="D24" s="1">
        <v>177</v>
      </c>
      <c r="E24" s="1">
        <v>180</v>
      </c>
      <c r="F24" s="1">
        <v>181</v>
      </c>
      <c r="G24" s="4">
        <v>0</v>
      </c>
      <c r="J24" s="14">
        <v>19</v>
      </c>
      <c r="K24" s="14">
        <v>174.03487079271525</v>
      </c>
      <c r="L24" s="14">
        <v>2.9651292072847468</v>
      </c>
      <c r="M24" s="14">
        <v>-4.7582131927288742</v>
      </c>
      <c r="N24">
        <f t="shared" si="0"/>
        <v>59.65001782784816</v>
      </c>
      <c r="O24">
        <f t="shared" si="1"/>
        <v>8.7919912158930718</v>
      </c>
    </row>
    <row r="25" spans="3:15" x14ac:dyDescent="0.25">
      <c r="C25" s="3">
        <v>20</v>
      </c>
      <c r="D25" s="1">
        <v>176</v>
      </c>
      <c r="E25" s="1">
        <v>169</v>
      </c>
      <c r="F25" s="1">
        <v>180</v>
      </c>
      <c r="G25" s="4">
        <v>0</v>
      </c>
      <c r="J25" s="14">
        <v>20</v>
      </c>
      <c r="K25" s="14">
        <v>169.43198855272527</v>
      </c>
      <c r="L25" s="14">
        <v>6.5680114472747277</v>
      </c>
      <c r="M25" s="14">
        <v>2.9651292072847468</v>
      </c>
      <c r="N25">
        <f t="shared" si="0"/>
        <v>12.980760435235222</v>
      </c>
      <c r="O25">
        <f t="shared" si="1"/>
        <v>43.138774371531866</v>
      </c>
    </row>
    <row r="26" spans="3:15" x14ac:dyDescent="0.25">
      <c r="C26" s="3">
        <v>21</v>
      </c>
      <c r="D26" s="1">
        <v>172</v>
      </c>
      <c r="E26" s="1">
        <v>175</v>
      </c>
      <c r="F26" s="1">
        <v>195</v>
      </c>
      <c r="G26" s="4">
        <v>0</v>
      </c>
      <c r="J26" s="14">
        <v>21</v>
      </c>
      <c r="K26" s="14">
        <v>171.94265159271981</v>
      </c>
      <c r="L26" s="14">
        <v>5.734840728018753E-2</v>
      </c>
      <c r="M26" s="14">
        <v>6.5680114472747277</v>
      </c>
      <c r="N26">
        <f t="shared" si="0"/>
        <v>42.38873322035095</v>
      </c>
      <c r="O26">
        <f t="shared" si="1"/>
        <v>3.2888398175742661E-3</v>
      </c>
    </row>
    <row r="27" spans="3:15" x14ac:dyDescent="0.25">
      <c r="C27" s="3">
        <v>22</v>
      </c>
      <c r="D27" s="1">
        <v>172</v>
      </c>
      <c r="E27" s="1">
        <v>163</v>
      </c>
      <c r="F27" s="1">
        <v>185</v>
      </c>
      <c r="G27" s="4">
        <v>0</v>
      </c>
      <c r="J27" s="14">
        <v>22</v>
      </c>
      <c r="K27" s="14">
        <v>166.92132551273068</v>
      </c>
      <c r="L27" s="14">
        <v>5.0786744872693248</v>
      </c>
      <c r="M27" s="14">
        <v>5.734840728018753E-2</v>
      </c>
      <c r="N27">
        <f t="shared" si="0"/>
        <v>25.213715601579075</v>
      </c>
      <c r="O27">
        <f t="shared" si="1"/>
        <v>25.792934547640339</v>
      </c>
    </row>
    <row r="28" spans="3:15" x14ac:dyDescent="0.25">
      <c r="C28" s="3">
        <v>23</v>
      </c>
      <c r="D28" s="1">
        <v>165</v>
      </c>
      <c r="E28" s="1">
        <v>159</v>
      </c>
      <c r="F28" s="1">
        <v>188</v>
      </c>
      <c r="G28" s="4">
        <v>0</v>
      </c>
      <c r="J28" s="14">
        <v>23</v>
      </c>
      <c r="K28" s="14">
        <v>165.24755015273433</v>
      </c>
      <c r="L28" s="14">
        <v>-0.24755015273433401</v>
      </c>
      <c r="M28" s="14">
        <v>5.0786744872693248</v>
      </c>
      <c r="N28">
        <f t="shared" si="0"/>
        <v>28.368668915782106</v>
      </c>
      <c r="O28">
        <f t="shared" si="1"/>
        <v>6.1281078118792097E-2</v>
      </c>
    </row>
    <row r="29" spans="3:15" x14ac:dyDescent="0.25">
      <c r="C29" s="3">
        <v>24</v>
      </c>
      <c r="D29" s="1">
        <v>169</v>
      </c>
      <c r="E29" s="1">
        <v>172</v>
      </c>
      <c r="F29" s="1">
        <v>184</v>
      </c>
      <c r="G29" s="4">
        <v>0</v>
      </c>
      <c r="J29" s="14">
        <v>24</v>
      </c>
      <c r="K29" s="14">
        <v>170.68732007272251</v>
      </c>
      <c r="L29" s="14">
        <v>-1.6873200727225139</v>
      </c>
      <c r="M29" s="14">
        <v>-0.24755015273433401</v>
      </c>
      <c r="N29">
        <f t="shared" si="0"/>
        <v>2.0729374225027701</v>
      </c>
      <c r="O29">
        <f t="shared" si="1"/>
        <v>2.84704902781231</v>
      </c>
    </row>
    <row r="30" spans="3:15" x14ac:dyDescent="0.25">
      <c r="C30" s="3">
        <v>25</v>
      </c>
      <c r="D30" s="1">
        <v>173</v>
      </c>
      <c r="E30" s="1">
        <v>167</v>
      </c>
      <c r="F30" s="1">
        <v>175</v>
      </c>
      <c r="G30" s="4">
        <v>0</v>
      </c>
      <c r="J30" s="14">
        <v>25</v>
      </c>
      <c r="K30" s="14">
        <v>168.59510087272707</v>
      </c>
      <c r="L30" s="14">
        <v>4.4048991272729268</v>
      </c>
      <c r="M30" s="14">
        <v>-1.6873200727225139</v>
      </c>
      <c r="N30">
        <f t="shared" si="0"/>
        <v>37.115134780793085</v>
      </c>
      <c r="O30">
        <f t="shared" si="1"/>
        <v>19.403136321449793</v>
      </c>
    </row>
    <row r="31" spans="3:15" x14ac:dyDescent="0.25">
      <c r="C31" s="3">
        <v>26</v>
      </c>
      <c r="D31" s="1">
        <v>172</v>
      </c>
      <c r="E31" s="1">
        <v>175</v>
      </c>
      <c r="F31" s="1">
        <v>180</v>
      </c>
      <c r="G31" s="4">
        <v>0</v>
      </c>
      <c r="J31" s="14">
        <v>26</v>
      </c>
      <c r="K31" s="14">
        <v>171.94265159271981</v>
      </c>
      <c r="L31" s="14">
        <v>5.734840728018753E-2</v>
      </c>
      <c r="M31" s="14">
        <v>4.4048991272729268</v>
      </c>
      <c r="N31">
        <f t="shared" si="0"/>
        <v>18.901197262909385</v>
      </c>
      <c r="O31">
        <f t="shared" si="1"/>
        <v>3.2888398175742661E-3</v>
      </c>
    </row>
    <row r="32" spans="3:15" x14ac:dyDescent="0.25">
      <c r="C32" s="3">
        <v>27</v>
      </c>
      <c r="D32" s="1">
        <v>171</v>
      </c>
      <c r="E32" s="1">
        <v>169</v>
      </c>
      <c r="F32" s="1">
        <v>180</v>
      </c>
      <c r="G32" s="4">
        <v>0</v>
      </c>
      <c r="J32" s="14">
        <v>27</v>
      </c>
      <c r="K32" s="14">
        <v>169.43198855272527</v>
      </c>
      <c r="L32" s="14">
        <v>1.5680114472747277</v>
      </c>
      <c r="M32" s="14">
        <v>5.734840728018753E-2</v>
      </c>
      <c r="N32">
        <f t="shared" si="0"/>
        <v>2.2821028204055458</v>
      </c>
      <c r="O32">
        <f t="shared" si="1"/>
        <v>2.4586598987845862</v>
      </c>
    </row>
    <row r="33" spans="3:15" x14ac:dyDescent="0.25">
      <c r="C33" s="3">
        <v>28</v>
      </c>
      <c r="D33" s="1">
        <v>167</v>
      </c>
      <c r="E33" s="1">
        <v>160</v>
      </c>
      <c r="F33" s="1">
        <v>175</v>
      </c>
      <c r="G33" s="4">
        <v>0</v>
      </c>
      <c r="J33" s="14">
        <v>28</v>
      </c>
      <c r="K33" s="14">
        <v>165.66599399273343</v>
      </c>
      <c r="L33" s="14">
        <v>1.3340060072665665</v>
      </c>
      <c r="M33" s="14">
        <v>1.5680114472747277</v>
      </c>
      <c r="N33">
        <f t="shared" si="0"/>
        <v>5.475854595341316E-2</v>
      </c>
      <c r="O33">
        <f t="shared" si="1"/>
        <v>1.7795720274232867</v>
      </c>
    </row>
    <row r="34" spans="3:15" x14ac:dyDescent="0.25">
      <c r="C34" s="3">
        <v>29</v>
      </c>
      <c r="D34" s="1">
        <v>183</v>
      </c>
      <c r="E34" s="1">
        <v>168</v>
      </c>
      <c r="F34" s="1">
        <v>181</v>
      </c>
      <c r="G34" s="4">
        <v>1</v>
      </c>
      <c r="J34" s="14">
        <v>29</v>
      </c>
      <c r="K34" s="14">
        <v>184.97124567110924</v>
      </c>
      <c r="L34" s="14">
        <v>-1.9712456711092443</v>
      </c>
      <c r="M34" s="14">
        <v>1.3340060072665665</v>
      </c>
      <c r="N34">
        <f t="shared" si="0"/>
        <v>10.924688657406115</v>
      </c>
      <c r="O34">
        <f t="shared" si="1"/>
        <v>3.8858094958669351</v>
      </c>
    </row>
    <row r="35" spans="3:15" x14ac:dyDescent="0.25">
      <c r="C35" s="3">
        <v>30</v>
      </c>
      <c r="D35" s="1">
        <v>165</v>
      </c>
      <c r="E35" s="1">
        <v>168</v>
      </c>
      <c r="F35" s="1">
        <v>186</v>
      </c>
      <c r="G35" s="4">
        <v>0</v>
      </c>
      <c r="J35" s="14">
        <v>30</v>
      </c>
      <c r="K35" s="14">
        <v>169.01354471272617</v>
      </c>
      <c r="L35" s="14">
        <v>-4.0135447127261727</v>
      </c>
      <c r="M35" s="14">
        <v>-1.9712456711092443</v>
      </c>
      <c r="N35">
        <f t="shared" si="0"/>
        <v>4.1709853753894244</v>
      </c>
      <c r="O35">
        <f t="shared" si="1"/>
        <v>16.108541161052216</v>
      </c>
    </row>
    <row r="36" spans="3:15" x14ac:dyDescent="0.25">
      <c r="C36" s="3">
        <v>31</v>
      </c>
      <c r="D36" s="1">
        <v>167</v>
      </c>
      <c r="E36" s="1">
        <v>170</v>
      </c>
      <c r="F36" s="1">
        <v>180</v>
      </c>
      <c r="G36" s="4">
        <v>0</v>
      </c>
      <c r="J36" s="14">
        <v>31</v>
      </c>
      <c r="K36" s="14">
        <v>169.85043239272434</v>
      </c>
      <c r="L36" s="14">
        <v>-2.8504323927243433</v>
      </c>
      <c r="M36" s="14">
        <v>-4.0135447127261727</v>
      </c>
      <c r="N36">
        <f t="shared" si="0"/>
        <v>1.352830268940038</v>
      </c>
      <c r="O36">
        <f t="shared" si="1"/>
        <v>8.124964825492226</v>
      </c>
    </row>
    <row r="37" spans="3:15" x14ac:dyDescent="0.25">
      <c r="C37" s="3">
        <v>32</v>
      </c>
      <c r="D37" s="18">
        <v>160</v>
      </c>
      <c r="E37" s="18">
        <v>167</v>
      </c>
      <c r="F37" s="18">
        <v>185</v>
      </c>
      <c r="G37" s="4">
        <v>0</v>
      </c>
      <c r="J37" s="14">
        <v>32</v>
      </c>
      <c r="K37" s="14">
        <v>168.59510087272707</v>
      </c>
      <c r="L37" s="14">
        <v>-8.5951008727270732</v>
      </c>
      <c r="M37" s="14">
        <v>-2.8504323927243433</v>
      </c>
      <c r="N37">
        <f t="shared" si="0"/>
        <v>33.001215945136877</v>
      </c>
      <c r="O37">
        <f t="shared" si="1"/>
        <v>73.875759012353697</v>
      </c>
    </row>
    <row r="38" spans="3:15" x14ac:dyDescent="0.25">
      <c r="C38" s="3">
        <v>33</v>
      </c>
      <c r="D38" s="1">
        <v>169</v>
      </c>
      <c r="E38" s="1">
        <v>178</v>
      </c>
      <c r="F38" s="1">
        <v>189</v>
      </c>
      <c r="G38" s="4">
        <v>0</v>
      </c>
      <c r="J38" s="14">
        <v>33</v>
      </c>
      <c r="K38" s="14">
        <v>173.19798311271708</v>
      </c>
      <c r="L38" s="14">
        <v>-4.1979831127170826</v>
      </c>
      <c r="M38" s="14">
        <v>-8.5951008727270732</v>
      </c>
      <c r="N38">
        <f t="shared" si="0"/>
        <v>19.334644595395279</v>
      </c>
      <c r="O38">
        <f t="shared" si="1"/>
        <v>17.623062214657807</v>
      </c>
    </row>
    <row r="39" spans="3:15" x14ac:dyDescent="0.25">
      <c r="C39" s="3">
        <v>34</v>
      </c>
      <c r="D39" s="1">
        <v>180</v>
      </c>
      <c r="E39" s="1">
        <v>160</v>
      </c>
      <c r="F39" s="1">
        <v>189</v>
      </c>
      <c r="G39" s="4">
        <v>1</v>
      </c>
      <c r="J39" s="14">
        <v>34</v>
      </c>
      <c r="K39" s="14">
        <v>181.62369495111651</v>
      </c>
      <c r="L39" s="14">
        <v>-1.6236949511165051</v>
      </c>
      <c r="M39" s="14">
        <v>-4.1979831127170826</v>
      </c>
      <c r="N39">
        <f t="shared" si="0"/>
        <v>6.6269595389568812</v>
      </c>
      <c r="O39">
        <f t="shared" si="1"/>
        <v>2.6363852942812298</v>
      </c>
    </row>
    <row r="40" spans="3:15" x14ac:dyDescent="0.25">
      <c r="C40" s="3">
        <v>35</v>
      </c>
      <c r="D40" s="1">
        <v>181</v>
      </c>
      <c r="E40" s="1">
        <v>168</v>
      </c>
      <c r="F40" s="1">
        <v>186</v>
      </c>
      <c r="G40" s="4">
        <v>1</v>
      </c>
      <c r="J40" s="14">
        <v>35</v>
      </c>
      <c r="K40" s="14">
        <v>184.97124567110924</v>
      </c>
      <c r="L40" s="14">
        <v>-3.9712456711092443</v>
      </c>
      <c r="M40" s="14">
        <v>-1.6236949511165051</v>
      </c>
      <c r="N40">
        <f t="shared" si="0"/>
        <v>5.5109943829384287</v>
      </c>
      <c r="O40">
        <f t="shared" si="1"/>
        <v>15.770792180303912</v>
      </c>
    </row>
    <row r="41" spans="3:15" x14ac:dyDescent="0.25">
      <c r="C41" s="3">
        <v>36</v>
      </c>
      <c r="D41" s="1">
        <v>179</v>
      </c>
      <c r="E41" s="1">
        <v>158</v>
      </c>
      <c r="F41" s="1">
        <v>176</v>
      </c>
      <c r="G41" s="4">
        <v>1</v>
      </c>
      <c r="J41" s="14">
        <v>36</v>
      </c>
      <c r="K41" s="14">
        <v>180.78680727111831</v>
      </c>
      <c r="L41" s="14">
        <v>-1.7868072711183061</v>
      </c>
      <c r="M41" s="14">
        <v>-3.9712456711092443</v>
      </c>
      <c r="N41">
        <f t="shared" si="0"/>
        <v>4.77177112335497</v>
      </c>
      <c r="O41">
        <f t="shared" si="1"/>
        <v>3.1926802241212475</v>
      </c>
    </row>
    <row r="42" spans="3:15" x14ac:dyDescent="0.25">
      <c r="C42" s="3">
        <v>38</v>
      </c>
      <c r="D42" s="1">
        <v>186</v>
      </c>
      <c r="E42" s="1">
        <v>163</v>
      </c>
      <c r="F42" s="1">
        <v>182</v>
      </c>
      <c r="G42" s="4">
        <v>1</v>
      </c>
      <c r="J42" s="14">
        <v>37</v>
      </c>
      <c r="K42" s="14">
        <v>182.87902647111375</v>
      </c>
      <c r="L42" s="14">
        <v>3.1209735288862532</v>
      </c>
      <c r="M42" s="14">
        <v>-1.7868072711183061</v>
      </c>
      <c r="N42">
        <f t="shared" si="0"/>
        <v>24.086312380893393</v>
      </c>
      <c r="O42">
        <f t="shared" si="1"/>
        <v>9.7404757680087126</v>
      </c>
    </row>
    <row r="43" spans="3:15" x14ac:dyDescent="0.25">
      <c r="C43" s="27">
        <v>39</v>
      </c>
      <c r="D43" s="2">
        <v>189</v>
      </c>
      <c r="E43" s="2">
        <v>160</v>
      </c>
      <c r="F43" s="2">
        <v>180</v>
      </c>
      <c r="G43" s="4">
        <v>1</v>
      </c>
      <c r="J43" s="14">
        <v>38</v>
      </c>
      <c r="K43" s="14">
        <v>181.62369495111651</v>
      </c>
      <c r="L43" s="14">
        <v>7.3763050488834949</v>
      </c>
      <c r="M43" s="14">
        <v>3.1209735288862532</v>
      </c>
      <c r="N43">
        <f t="shared" si="0"/>
        <v>18.107846345082034</v>
      </c>
      <c r="O43">
        <f t="shared" si="1"/>
        <v>54.409876174184141</v>
      </c>
    </row>
    <row r="44" spans="3:15" x14ac:dyDescent="0.25">
      <c r="C44" s="3">
        <v>40</v>
      </c>
      <c r="D44" s="1">
        <v>180</v>
      </c>
      <c r="E44" s="1">
        <v>160</v>
      </c>
      <c r="F44" s="1">
        <v>182</v>
      </c>
      <c r="G44" s="4">
        <v>1</v>
      </c>
      <c r="J44" s="14">
        <v>39</v>
      </c>
      <c r="K44" s="14">
        <v>181.62369495111651</v>
      </c>
      <c r="L44" s="14">
        <v>-1.6236949511165051</v>
      </c>
      <c r="M44" s="14">
        <v>7.3763050488834949</v>
      </c>
      <c r="N44">
        <f t="shared" si="0"/>
        <v>81</v>
      </c>
      <c r="O44">
        <f t="shared" si="1"/>
        <v>2.6363852942812298</v>
      </c>
    </row>
    <row r="45" spans="3:15" x14ac:dyDescent="0.25">
      <c r="C45" s="3">
        <v>41</v>
      </c>
      <c r="D45" s="18">
        <v>195</v>
      </c>
      <c r="E45" s="18">
        <v>183</v>
      </c>
      <c r="F45" s="18">
        <v>195</v>
      </c>
      <c r="G45" s="19">
        <v>1</v>
      </c>
      <c r="J45" s="14">
        <v>40</v>
      </c>
      <c r="K45" s="14">
        <v>191.24790327109562</v>
      </c>
      <c r="L45" s="14">
        <v>3.7520967289043767</v>
      </c>
      <c r="M45" s="14">
        <v>-1.6236949511165051</v>
      </c>
      <c r="N45">
        <f t="shared" si="0"/>
        <v>28.899136186981735</v>
      </c>
      <c r="O45">
        <f t="shared" si="1"/>
        <v>14.078229863054924</v>
      </c>
    </row>
    <row r="46" spans="3:15" x14ac:dyDescent="0.25">
      <c r="C46" s="3">
        <v>42</v>
      </c>
      <c r="D46" s="1">
        <v>187</v>
      </c>
      <c r="E46" s="1">
        <v>172</v>
      </c>
      <c r="F46" s="1">
        <v>179</v>
      </c>
      <c r="G46" s="4">
        <v>1</v>
      </c>
      <c r="J46" s="14">
        <v>41</v>
      </c>
      <c r="K46" s="14">
        <v>186.64502103110559</v>
      </c>
      <c r="L46" s="14">
        <v>0.35497896889441449</v>
      </c>
      <c r="M46" s="14">
        <v>3.7520967289043767</v>
      </c>
      <c r="N46">
        <f t="shared" si="0"/>
        <v>11.540409075375104</v>
      </c>
      <c r="O46">
        <f t="shared" si="1"/>
        <v>0.12601006835734169</v>
      </c>
    </row>
    <row r="47" spans="3:15" x14ac:dyDescent="0.25">
      <c r="C47" s="3">
        <v>43</v>
      </c>
      <c r="D47" s="1">
        <v>179</v>
      </c>
      <c r="E47" s="1">
        <v>165</v>
      </c>
      <c r="F47" s="1">
        <v>184</v>
      </c>
      <c r="G47" s="4">
        <v>0</v>
      </c>
      <c r="J47" s="14">
        <v>42</v>
      </c>
      <c r="K47" s="14">
        <v>167.75821319272887</v>
      </c>
      <c r="L47" s="14">
        <v>11.241786807271126</v>
      </c>
      <c r="M47" s="14">
        <v>0.35497896889441449</v>
      </c>
      <c r="N47">
        <f t="shared" si="0"/>
        <v>118.5225849097406</v>
      </c>
      <c r="O47">
        <f t="shared" si="1"/>
        <v>126.37777062013514</v>
      </c>
    </row>
    <row r="48" spans="3:15" x14ac:dyDescent="0.25">
      <c r="C48" s="3">
        <v>45</v>
      </c>
      <c r="D48" s="1">
        <v>169</v>
      </c>
      <c r="E48" s="1">
        <v>170</v>
      </c>
      <c r="F48" s="1">
        <v>170</v>
      </c>
      <c r="G48" s="4">
        <v>0</v>
      </c>
      <c r="J48" s="14">
        <v>43</v>
      </c>
      <c r="K48" s="14">
        <v>169.85043239272434</v>
      </c>
      <c r="L48" s="14">
        <v>-0.85043239272434334</v>
      </c>
      <c r="M48" s="14">
        <v>11.241786807271126</v>
      </c>
      <c r="N48">
        <f t="shared" si="0"/>
        <v>146.22176518073906</v>
      </c>
      <c r="O48">
        <f t="shared" si="1"/>
        <v>0.72323525459485172</v>
      </c>
    </row>
    <row r="49" spans="3:15" x14ac:dyDescent="0.25">
      <c r="C49" s="3">
        <v>46</v>
      </c>
      <c r="D49" s="1">
        <v>171</v>
      </c>
      <c r="E49" s="1">
        <v>170</v>
      </c>
      <c r="F49" s="1">
        <v>189</v>
      </c>
      <c r="G49" s="4">
        <v>0</v>
      </c>
      <c r="J49" s="14">
        <v>44</v>
      </c>
      <c r="K49" s="14">
        <v>169.85043239272434</v>
      </c>
      <c r="L49" s="14">
        <v>1.1495676072756567</v>
      </c>
      <c r="M49" s="14">
        <v>-0.85043239272434334</v>
      </c>
      <c r="N49">
        <f t="shared" si="0"/>
        <v>4</v>
      </c>
      <c r="O49">
        <f t="shared" si="1"/>
        <v>1.3215056836974783</v>
      </c>
    </row>
    <row r="50" spans="3:15" x14ac:dyDescent="0.25">
      <c r="C50" s="3">
        <v>47</v>
      </c>
      <c r="D50" s="1">
        <v>174</v>
      </c>
      <c r="E50" s="1">
        <v>168</v>
      </c>
      <c r="F50" s="1">
        <v>184</v>
      </c>
      <c r="G50" s="4">
        <v>0</v>
      </c>
      <c r="J50" s="14">
        <v>45</v>
      </c>
      <c r="K50" s="14">
        <v>169.01354471272617</v>
      </c>
      <c r="L50" s="14">
        <v>4.9864552872738273</v>
      </c>
      <c r="M50" s="14">
        <v>1.1495676072756567</v>
      </c>
      <c r="N50">
        <f t="shared" si="0"/>
        <v>14.721707068921743</v>
      </c>
      <c r="O50">
        <f t="shared" si="1"/>
        <v>24.864736331981106</v>
      </c>
    </row>
    <row r="51" spans="3:15" x14ac:dyDescent="0.25">
      <c r="C51" s="3">
        <v>48</v>
      </c>
      <c r="D51" s="1">
        <v>161</v>
      </c>
      <c r="E51" s="1">
        <v>160</v>
      </c>
      <c r="F51" s="1">
        <v>176</v>
      </c>
      <c r="G51" s="4">
        <v>0</v>
      </c>
      <c r="J51" s="14">
        <v>46</v>
      </c>
      <c r="K51" s="14">
        <v>165.66599399273343</v>
      </c>
      <c r="L51" s="14">
        <v>-4.6659939927334335</v>
      </c>
      <c r="M51" s="14">
        <v>4.9864552872738273</v>
      </c>
      <c r="N51">
        <f t="shared" si="0"/>
        <v>93.169777103112693</v>
      </c>
      <c r="O51">
        <f t="shared" si="1"/>
        <v>21.771499940224487</v>
      </c>
    </row>
    <row r="52" spans="3:15" x14ac:dyDescent="0.25">
      <c r="C52" s="3">
        <v>49</v>
      </c>
      <c r="D52" s="1">
        <v>187</v>
      </c>
      <c r="E52" s="1">
        <v>173</v>
      </c>
      <c r="F52" s="1">
        <v>186</v>
      </c>
      <c r="G52" s="4">
        <v>1</v>
      </c>
      <c r="J52" s="14">
        <v>47</v>
      </c>
      <c r="K52" s="14">
        <v>187.06346487110469</v>
      </c>
      <c r="L52" s="14">
        <v>-6.3464871104685017E-2</v>
      </c>
      <c r="M52" s="14">
        <v>-4.6659939927334335</v>
      </c>
      <c r="N52">
        <f t="shared" si="0"/>
        <v>21.183274315440698</v>
      </c>
      <c r="O52">
        <f t="shared" si="1"/>
        <v>4.0277898643342833E-3</v>
      </c>
    </row>
    <row r="53" spans="3:15" x14ac:dyDescent="0.25">
      <c r="C53" s="3">
        <v>50</v>
      </c>
      <c r="D53" s="1">
        <v>187</v>
      </c>
      <c r="E53" s="1">
        <v>167</v>
      </c>
      <c r="F53" s="1">
        <v>186</v>
      </c>
      <c r="G53" s="4">
        <v>1</v>
      </c>
      <c r="J53" s="14">
        <v>48</v>
      </c>
      <c r="K53" s="14">
        <v>184.55280183111014</v>
      </c>
      <c r="L53" s="14">
        <v>2.4471981688898552</v>
      </c>
      <c r="M53" s="14">
        <v>-6.3464871104685017E-2</v>
      </c>
      <c r="N53">
        <f t="shared" si="0"/>
        <v>6.3034289003946267</v>
      </c>
      <c r="O53">
        <f t="shared" si="1"/>
        <v>5.9887788778178601</v>
      </c>
    </row>
    <row r="54" spans="3:15" x14ac:dyDescent="0.25">
      <c r="C54" s="3">
        <v>51</v>
      </c>
      <c r="D54" s="18">
        <v>179</v>
      </c>
      <c r="E54" s="18">
        <v>165</v>
      </c>
      <c r="F54" s="18">
        <v>186</v>
      </c>
      <c r="G54" s="4">
        <v>1</v>
      </c>
      <c r="J54" s="14">
        <v>49</v>
      </c>
      <c r="K54" s="14">
        <v>183.71591415111195</v>
      </c>
      <c r="L54" s="14">
        <v>-4.7159141511119458</v>
      </c>
      <c r="M54" s="14">
        <v>2.4471981688898552</v>
      </c>
      <c r="N54">
        <f t="shared" si="0"/>
        <v>51.310178108961587</v>
      </c>
      <c r="O54">
        <f t="shared" si="1"/>
        <v>22.239846280657904</v>
      </c>
    </row>
    <row r="55" spans="3:15" x14ac:dyDescent="0.25">
      <c r="C55" s="3">
        <v>52</v>
      </c>
      <c r="D55" s="1">
        <v>185</v>
      </c>
      <c r="E55" s="1">
        <v>169</v>
      </c>
      <c r="F55" s="1">
        <v>174</v>
      </c>
      <c r="G55" s="4">
        <v>1</v>
      </c>
      <c r="J55" s="14">
        <v>50</v>
      </c>
      <c r="K55" s="14">
        <v>185.38968951110834</v>
      </c>
      <c r="L55" s="14">
        <v>-0.38968951110834382</v>
      </c>
      <c r="M55" s="14">
        <v>-4.7159141511119458</v>
      </c>
      <c r="N55">
        <f t="shared" si="0"/>
        <v>18.716219635774294</v>
      </c>
      <c r="O55">
        <f t="shared" si="1"/>
        <v>0.15185791506786003</v>
      </c>
    </row>
    <row r="56" spans="3:15" x14ac:dyDescent="0.25">
      <c r="C56" s="3">
        <v>53</v>
      </c>
      <c r="D56" s="1">
        <v>171</v>
      </c>
      <c r="E56" s="1">
        <v>164</v>
      </c>
      <c r="F56" s="1">
        <v>180</v>
      </c>
      <c r="G56" s="4">
        <v>0</v>
      </c>
      <c r="J56" s="14">
        <v>51</v>
      </c>
      <c r="K56" s="14">
        <v>167.33976935272977</v>
      </c>
      <c r="L56" s="14">
        <v>3.6602306472702253</v>
      </c>
      <c r="M56" s="14">
        <v>-0.38968951110834382</v>
      </c>
      <c r="N56">
        <f t="shared" si="0"/>
        <v>16.401853289241096</v>
      </c>
      <c r="O56">
        <f t="shared" si="1"/>
        <v>13.397288391216213</v>
      </c>
    </row>
    <row r="57" spans="3:15" x14ac:dyDescent="0.25">
      <c r="C57" s="3">
        <v>54</v>
      </c>
      <c r="D57" s="1">
        <v>157</v>
      </c>
      <c r="E57" s="1">
        <v>168</v>
      </c>
      <c r="F57" s="1">
        <v>178</v>
      </c>
      <c r="G57" s="4">
        <v>0</v>
      </c>
      <c r="J57" s="14">
        <v>52</v>
      </c>
      <c r="K57" s="14">
        <v>169.01354471272617</v>
      </c>
      <c r="L57" s="14">
        <v>-12.013544712726173</v>
      </c>
      <c r="M57" s="14">
        <v>3.6602306472702253</v>
      </c>
      <c r="N57">
        <f t="shared" si="0"/>
        <v>245.66723403563023</v>
      </c>
      <c r="O57">
        <f t="shared" si="1"/>
        <v>144.32525656467098</v>
      </c>
    </row>
    <row r="58" spans="3:15" x14ac:dyDescent="0.25">
      <c r="C58" s="3">
        <v>55</v>
      </c>
      <c r="D58" s="1">
        <v>186</v>
      </c>
      <c r="E58" s="1">
        <v>172</v>
      </c>
      <c r="F58" s="1">
        <v>185</v>
      </c>
      <c r="G58" s="4">
        <v>1</v>
      </c>
      <c r="J58" s="14">
        <v>53</v>
      </c>
      <c r="K58" s="14">
        <v>186.64502103110559</v>
      </c>
      <c r="L58" s="14">
        <v>-0.64502103110558551</v>
      </c>
      <c r="M58" s="14">
        <v>-12.013544712726173</v>
      </c>
      <c r="N58">
        <f t="shared" si="0"/>
        <v>129.24333069956811</v>
      </c>
      <c r="O58">
        <f t="shared" si="1"/>
        <v>0.4160521305685127</v>
      </c>
    </row>
    <row r="59" spans="3:15" x14ac:dyDescent="0.25">
      <c r="C59" s="3">
        <v>56</v>
      </c>
      <c r="D59" s="1">
        <v>165</v>
      </c>
      <c r="E59" s="1">
        <v>160</v>
      </c>
      <c r="F59" s="1">
        <v>180</v>
      </c>
      <c r="G59" s="4">
        <v>0</v>
      </c>
      <c r="J59" s="14">
        <v>54</v>
      </c>
      <c r="K59" s="14">
        <v>165.66599399273343</v>
      </c>
      <c r="L59" s="14">
        <v>-0.66599399273343352</v>
      </c>
      <c r="M59" s="14">
        <v>-0.64502103110558551</v>
      </c>
      <c r="N59">
        <f t="shared" si="0"/>
        <v>4.3986511944318495E-4</v>
      </c>
      <c r="O59">
        <f t="shared" si="1"/>
        <v>0.44354799835702069</v>
      </c>
    </row>
    <row r="60" spans="3:15" x14ac:dyDescent="0.25">
      <c r="C60" s="3">
        <v>57</v>
      </c>
      <c r="D60" s="1">
        <v>173</v>
      </c>
      <c r="E60" s="1">
        <v>172</v>
      </c>
      <c r="F60" s="1">
        <v>186</v>
      </c>
      <c r="G60" s="4">
        <v>0</v>
      </c>
      <c r="J60" s="14">
        <v>55</v>
      </c>
      <c r="K60" s="14">
        <v>170.68732007272251</v>
      </c>
      <c r="L60" s="14">
        <v>2.3126799272774861</v>
      </c>
      <c r="M60" s="14">
        <v>-0.66599399273343352</v>
      </c>
      <c r="N60">
        <f t="shared" si="0"/>
        <v>8.8724983217532181</v>
      </c>
      <c r="O60">
        <f t="shared" si="1"/>
        <v>5.3484884460321984</v>
      </c>
    </row>
    <row r="61" spans="3:15" x14ac:dyDescent="0.25">
      <c r="C61" s="3">
        <v>58</v>
      </c>
      <c r="D61" s="1">
        <v>177</v>
      </c>
      <c r="E61" s="1">
        <v>165</v>
      </c>
      <c r="F61" s="1">
        <v>180</v>
      </c>
      <c r="G61" s="4">
        <v>0</v>
      </c>
      <c r="J61" s="14">
        <v>56</v>
      </c>
      <c r="K61" s="14">
        <v>167.75821319272887</v>
      </c>
      <c r="L61" s="14">
        <v>9.2417868072711258</v>
      </c>
      <c r="M61" s="14">
        <v>2.3126799272774861</v>
      </c>
      <c r="N61">
        <f t="shared" si="0"/>
        <v>48.012522154375191</v>
      </c>
      <c r="O61">
        <f t="shared" si="1"/>
        <v>85.410623391050635</v>
      </c>
    </row>
    <row r="62" spans="3:15" ht="15.75" thickBot="1" x14ac:dyDescent="0.3">
      <c r="C62" s="5">
        <v>59</v>
      </c>
      <c r="D62" s="6">
        <v>170</v>
      </c>
      <c r="E62" s="6">
        <v>172</v>
      </c>
      <c r="F62" s="6">
        <v>183</v>
      </c>
      <c r="G62" s="7">
        <v>0</v>
      </c>
      <c r="J62" s="14">
        <v>57</v>
      </c>
      <c r="K62" s="14">
        <v>170.68732007272251</v>
      </c>
      <c r="L62" s="14">
        <v>-0.68732007272251394</v>
      </c>
      <c r="M62" s="14">
        <v>9.2417868072711258</v>
      </c>
      <c r="N62">
        <f t="shared" si="0"/>
        <v>98.587163434337029</v>
      </c>
      <c r="O62">
        <f t="shared" si="1"/>
        <v>0.47240888236728185</v>
      </c>
    </row>
    <row r="63" spans="3:15" x14ac:dyDescent="0.25">
      <c r="C63" s="29">
        <v>60</v>
      </c>
      <c r="D63" s="29">
        <v>168</v>
      </c>
      <c r="E63" s="29">
        <v>167</v>
      </c>
      <c r="F63" s="29">
        <v>182</v>
      </c>
      <c r="G63" s="29">
        <v>0</v>
      </c>
      <c r="J63" s="14">
        <v>58</v>
      </c>
      <c r="K63" s="14">
        <v>168.59510087272707</v>
      </c>
      <c r="L63" s="14">
        <v>-0.59510087272707324</v>
      </c>
      <c r="M63" s="14">
        <v>-0.68732007272251394</v>
      </c>
      <c r="N63">
        <f t="shared" si="0"/>
        <v>8.5043808477990902E-3</v>
      </c>
      <c r="O63">
        <f t="shared" si="1"/>
        <v>0.35414504872052421</v>
      </c>
    </row>
    <row r="64" spans="3:15" x14ac:dyDescent="0.25">
      <c r="C64" s="29">
        <v>61</v>
      </c>
      <c r="D64" s="29">
        <v>169</v>
      </c>
      <c r="E64" s="29">
        <v>169</v>
      </c>
      <c r="F64" s="29">
        <v>188</v>
      </c>
      <c r="G64" s="29">
        <v>0</v>
      </c>
      <c r="J64" s="14">
        <v>59</v>
      </c>
      <c r="K64" s="14">
        <v>169.43198855272527</v>
      </c>
      <c r="L64" s="14">
        <v>-0.43198855272527226</v>
      </c>
      <c r="M64" s="14">
        <v>-0.59510087272707324</v>
      </c>
      <c r="N64">
        <f t="shared" si="0"/>
        <v>2.6605628936369925E-2</v>
      </c>
      <c r="O64">
        <f t="shared" si="1"/>
        <v>0.18661410968567532</v>
      </c>
    </row>
    <row r="65" spans="3:15" x14ac:dyDescent="0.25">
      <c r="C65" s="3">
        <v>62</v>
      </c>
      <c r="D65" s="18">
        <v>171</v>
      </c>
      <c r="E65" s="18">
        <v>164</v>
      </c>
      <c r="F65" s="18">
        <v>182</v>
      </c>
      <c r="G65" s="19">
        <v>0</v>
      </c>
      <c r="J65" s="14">
        <v>60</v>
      </c>
      <c r="K65" s="14">
        <v>167.33976935272977</v>
      </c>
      <c r="L65" s="14">
        <v>3.6602306472702253</v>
      </c>
      <c r="M65" s="14">
        <v>-0.43198855272527226</v>
      </c>
      <c r="N65">
        <f t="shared" si="0"/>
        <v>16.746257980811791</v>
      </c>
      <c r="O65">
        <f t="shared" si="1"/>
        <v>13.397288391216213</v>
      </c>
    </row>
    <row r="66" spans="3:15" x14ac:dyDescent="0.25">
      <c r="C66" s="22">
        <v>37</v>
      </c>
      <c r="D66" s="22">
        <v>189</v>
      </c>
      <c r="E66" s="22">
        <v>160</v>
      </c>
      <c r="F66" s="22">
        <v>170</v>
      </c>
      <c r="G66" s="22">
        <v>1</v>
      </c>
      <c r="J66" s="14">
        <v>61</v>
      </c>
      <c r="K66" s="14">
        <v>181.62369495111651</v>
      </c>
      <c r="L66" s="14">
        <v>7.3763050488834949</v>
      </c>
      <c r="M66" s="14">
        <v>3.6602306472702253</v>
      </c>
      <c r="N66">
        <f t="shared" si="0"/>
        <v>13.809208958325421</v>
      </c>
      <c r="O66">
        <f t="shared" si="1"/>
        <v>54.409876174184141</v>
      </c>
    </row>
    <row r="67" spans="3:15" ht="15.75" thickBot="1" x14ac:dyDescent="0.3">
      <c r="C67" s="22">
        <v>44</v>
      </c>
      <c r="D67" s="22">
        <v>164</v>
      </c>
      <c r="E67" s="22">
        <v>164</v>
      </c>
      <c r="F67" s="22">
        <v>204</v>
      </c>
      <c r="G67" s="22">
        <v>0</v>
      </c>
      <c r="J67" s="15">
        <v>62</v>
      </c>
      <c r="K67" s="15">
        <v>167.33976935272977</v>
      </c>
      <c r="L67" s="15">
        <v>-3.3397693527297747</v>
      </c>
      <c r="M67" s="14">
        <v>7.3763050488834949</v>
      </c>
      <c r="N67">
        <f t="shared" si="0"/>
        <v>114.83425058091119</v>
      </c>
      <c r="O67">
        <f t="shared" si="1"/>
        <v>11.154059329433059</v>
      </c>
    </row>
    <row r="68" spans="3:15" ht="15.75" thickBot="1" x14ac:dyDescent="0.3">
      <c r="M68" s="15">
        <v>-3.3397693527297747</v>
      </c>
    </row>
    <row r="70" spans="3:15" x14ac:dyDescent="0.25">
      <c r="L70" t="s">
        <v>72</v>
      </c>
      <c r="N70">
        <f>SUM(N7:N67)</f>
        <v>2260.4606080578283</v>
      </c>
      <c r="O70">
        <f>SUM(O7:O67)</f>
        <v>1189.6691175347573</v>
      </c>
    </row>
    <row r="72" spans="3:15" x14ac:dyDescent="0.25">
      <c r="L72" t="s">
        <v>73</v>
      </c>
      <c r="N72">
        <f>N70/O70</f>
        <v>1.9000750500626378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 MU TU</vt:lpstr>
      <vt:lpstr>SŪ MŪ TŪ VM</vt:lpstr>
      <vt:lpstr>koreliacija</vt:lpstr>
      <vt:lpstr>VIF (MŪ)</vt:lpstr>
      <vt:lpstr>SU MU TU VM</vt:lpstr>
      <vt:lpstr>1 Duomenys</vt:lpstr>
      <vt:lpstr>SŪ MŪ VM</vt:lpstr>
      <vt:lpstr>Heteroskedastiškumas</vt:lpstr>
      <vt:lpstr>Autokoreliacija</vt:lpstr>
      <vt:lpstr>Specifikacija</vt:lpstr>
      <vt:lpstr>Ramsey SU MU  VM</vt:lpstr>
      <vt:lpstr>RAMSEY SU MU TU VM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2018-05-21T21:00:04Z</dcterms:modified>
</cp:coreProperties>
</file>