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eda\Documents\Socialine apsauga\"/>
    </mc:Choice>
  </mc:AlternateContent>
  <bookViews>
    <workbookView xWindow="120" yWindow="120" windowWidth="19040" windowHeight="7420"/>
  </bookViews>
  <sheets>
    <sheet name="2017" sheetId="7" r:id="rId1"/>
  </sheets>
  <calcPr calcId="171027"/>
</workbook>
</file>

<file path=xl/calcChain.xml><?xml version="1.0" encoding="utf-8"?>
<calcChain xmlns="http://schemas.openxmlformats.org/spreadsheetml/2006/main">
  <c r="G25" i="7" l="1"/>
  <c r="E25" i="7" l="1"/>
  <c r="C27" i="7" s="1"/>
  <c r="D5" i="7" s="1"/>
  <c r="H4" i="7"/>
  <c r="C25" i="7"/>
  <c r="C24" i="7"/>
  <c r="C23" i="7"/>
  <c r="C22" i="7"/>
  <c r="C21" i="7"/>
  <c r="C20" i="7"/>
  <c r="I4" i="7"/>
  <c r="J4" i="7" s="1"/>
  <c r="G4" i="7"/>
  <c r="F4" i="7"/>
  <c r="E27" i="7" l="1"/>
  <c r="D6" i="7" s="1"/>
  <c r="M4" i="7"/>
  <c r="F5" i="7"/>
  <c r="G5" i="7"/>
  <c r="E4" i="7"/>
  <c r="E24" i="7"/>
  <c r="E22" i="7"/>
  <c r="E21" i="7"/>
  <c r="E23" i="7"/>
  <c r="F6" i="7" l="1"/>
  <c r="E14" i="7"/>
  <c r="G22" i="7"/>
  <c r="G14" i="7" s="1"/>
  <c r="G23" i="7"/>
  <c r="G12" i="7" s="1"/>
  <c r="G21" i="7"/>
  <c r="G15" i="7" s="1"/>
  <c r="G6" i="7"/>
  <c r="E10" i="7"/>
  <c r="H5" i="7" s="1"/>
  <c r="M5" i="7" s="1"/>
  <c r="O5" i="7" s="1"/>
  <c r="G24" i="7"/>
  <c r="E15" i="7"/>
  <c r="E12" i="7"/>
  <c r="N4" i="7"/>
  <c r="E20" i="7"/>
  <c r="E13" i="7" s="1"/>
  <c r="I5" i="7" s="1"/>
  <c r="J5" i="7" s="1"/>
  <c r="E5" i="7" l="1"/>
  <c r="G20" i="7"/>
  <c r="G13" i="7" s="1"/>
  <c r="I6" i="7" s="1"/>
  <c r="J6" i="7" s="1"/>
  <c r="G10" i="7"/>
  <c r="H6" i="7" s="1"/>
  <c r="N5" i="7"/>
  <c r="E6" i="7" l="1"/>
  <c r="M6" i="7"/>
  <c r="N6" i="7" s="1"/>
</calcChain>
</file>

<file path=xl/comments1.xml><?xml version="1.0" encoding="utf-8"?>
<comments xmlns="http://schemas.openxmlformats.org/spreadsheetml/2006/main">
  <authors>
    <author>EF</author>
    <author>Teodoras Medaiskis</author>
  </authors>
  <commentList>
    <comment ref="B4" authorId="0" shapeId="0">
      <text>
        <r>
          <rPr>
            <sz val="9"/>
            <color indexed="81"/>
            <rFont val="Tahoma"/>
            <family val="2"/>
            <charset val="186"/>
          </rPr>
          <t xml:space="preserve">Gyventojo mėnesio su darbo santykiais arba jų esmę atitinkančiais santykiais susijusios pajamos
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2017 mokestinių metų dydžiai. Galima įrašyti kitus.
</t>
        </r>
      </text>
    </comment>
    <comment ref="E8" authorId="1" shapeId="0">
      <text>
        <r>
          <rPr>
            <sz val="9"/>
            <color indexed="81"/>
            <rFont val="Tahoma"/>
            <family val="2"/>
            <charset val="186"/>
          </rPr>
          <t xml:space="preserve">Darbdavio įmoka mažinama, kompensuojant GPM padidinimu
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186"/>
          </rPr>
          <t>Darbdavio dalis keičiama, kompensuojant tai dirbančiojo įmoka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  <charset val="186"/>
          </rPr>
          <t>Likusi darbdavio įmoka, jei B atiduodama biudžetui. Turi būti apie 0,17</t>
        </r>
      </text>
    </comment>
  </commentList>
</comments>
</file>

<file path=xl/sharedStrings.xml><?xml version="1.0" encoding="utf-8"?>
<sst xmlns="http://schemas.openxmlformats.org/spreadsheetml/2006/main" count="39" uniqueCount="36">
  <si>
    <t>NPD</t>
  </si>
  <si>
    <t>GPM</t>
  </si>
  <si>
    <t>Dabar</t>
  </si>
  <si>
    <t>Kaina darbdaviui</t>
  </si>
  <si>
    <t>a</t>
  </si>
  <si>
    <t>b</t>
  </si>
  <si>
    <t>delta</t>
  </si>
  <si>
    <t>gama</t>
  </si>
  <si>
    <t>alfa</t>
  </si>
  <si>
    <t>beta</t>
  </si>
  <si>
    <t>ksi</t>
  </si>
  <si>
    <t>Nauji</t>
  </si>
  <si>
    <t>Seni</t>
  </si>
  <si>
    <t>Tarifai</t>
  </si>
  <si>
    <t>Atlyginimas</t>
  </si>
  <si>
    <t>Darbdavio</t>
  </si>
  <si>
    <t>Darbuotojo</t>
  </si>
  <si>
    <t>Darbdavio SD įmoka</t>
  </si>
  <si>
    <t>Darbuotojo SD įmoka</t>
  </si>
  <si>
    <t>Tarifas</t>
  </si>
  <si>
    <t xml:space="preserve"> 1 param.</t>
  </si>
  <si>
    <t>2 param.</t>
  </si>
  <si>
    <t>MMA</t>
  </si>
  <si>
    <t xml:space="preserve">Atlyginimas </t>
  </si>
  <si>
    <t>Pomokes tinis</t>
  </si>
  <si>
    <t>Viso Sodrai</t>
  </si>
  <si>
    <t>po pertvarkos</t>
  </si>
  <si>
    <t>Skaičiuojama, kaip turėtų pasikeisti atlyginimai, socialinio ir sveikatos draudimo tarifai bei gyventojų pajamų mokesčio parametrai sumažinus darbdavio SD įmoką</t>
  </si>
  <si>
    <t>Viso Sodrai ir biudžetui</t>
  </si>
  <si>
    <t>Iš Sodros perkeliama į biudžetą dabartinio atlyginimo dalis</t>
  </si>
  <si>
    <t>Darbo sutartyje</t>
  </si>
  <si>
    <t>dabar</t>
  </si>
  <si>
    <t>Nauji+</t>
  </si>
  <si>
    <t>po II pertvarkos</t>
  </si>
  <si>
    <t>I pertvarka</t>
  </si>
  <si>
    <t>II pertvarka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</si>
</sst>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"/>
    <numFmt numFmtId="166" formatCode="0.00000"/>
    <numFmt numFmtId="167" formatCode="0.0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1"/>
      <color theme="6" tint="-0.49998474074526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1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2" fontId="1" fillId="0" borderId="0" xfId="0" applyNumberFormat="1" applyFont="1"/>
    <xf numFmtId="165" fontId="1" fillId="0" borderId="0" xfId="0" applyNumberFormat="1" applyFont="1"/>
    <xf numFmtId="0" fontId="6" fillId="0" borderId="0" xfId="0" applyFon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2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</cellXfs>
  <cellStyles count="2">
    <cellStyle name="Įprastas" xfId="0" builtinId="0"/>
    <cellStyle name="Procenta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zoomScale="110" zoomScaleNormal="110" workbookViewId="0">
      <selection activeCell="E9" sqref="E9"/>
    </sheetView>
  </sheetViews>
  <sheetFormatPr defaultRowHeight="14.5" x14ac:dyDescent="0.35"/>
  <cols>
    <col min="2" max="2" width="11.7265625" customWidth="1"/>
    <col min="3" max="3" width="13.54296875" customWidth="1"/>
    <col min="4" max="4" width="10.26953125" customWidth="1"/>
    <col min="5" max="5" width="10.90625" customWidth="1"/>
    <col min="6" max="6" width="10.81640625" customWidth="1"/>
    <col min="7" max="7" width="10.1796875" customWidth="1"/>
    <col min="8" max="8" width="11.26953125" customWidth="1"/>
    <col min="9" max="9" width="9.7265625" customWidth="1"/>
    <col min="11" max="12" width="4.7265625" customWidth="1"/>
    <col min="14" max="14" width="10.81640625" customWidth="1"/>
    <col min="15" max="15" width="19.7265625" customWidth="1"/>
  </cols>
  <sheetData>
    <row r="1" spans="1:15" x14ac:dyDescent="0.35">
      <c r="A1" s="2" t="s">
        <v>27</v>
      </c>
    </row>
    <row r="2" spans="1:15" s="5" customFormat="1" ht="41.25" customHeight="1" x14ac:dyDescent="0.35">
      <c r="D2" s="5" t="s">
        <v>30</v>
      </c>
      <c r="E2" s="5" t="s">
        <v>24</v>
      </c>
      <c r="F2" s="5" t="s">
        <v>3</v>
      </c>
      <c r="G2" s="5" t="s">
        <v>17</v>
      </c>
      <c r="H2" s="5" t="s">
        <v>18</v>
      </c>
      <c r="I2" s="5" t="s">
        <v>0</v>
      </c>
      <c r="J2" s="5" t="s">
        <v>1</v>
      </c>
      <c r="M2" s="5" t="s">
        <v>25</v>
      </c>
      <c r="N2" s="5" t="s">
        <v>28</v>
      </c>
      <c r="O2" s="5" t="s">
        <v>29</v>
      </c>
    </row>
    <row r="4" spans="1:15" x14ac:dyDescent="0.35">
      <c r="B4" t="s">
        <v>14</v>
      </c>
      <c r="C4" t="s">
        <v>31</v>
      </c>
      <c r="D4" s="15">
        <v>1000</v>
      </c>
      <c r="E4" s="1">
        <f>D4-H4-J4</f>
        <v>760</v>
      </c>
      <c r="F4" s="1">
        <f>D4*(1+C9)</f>
        <v>1310</v>
      </c>
      <c r="G4" s="1">
        <f>D4*C9</f>
        <v>310</v>
      </c>
      <c r="H4" s="1">
        <f>C10*D4</f>
        <v>90</v>
      </c>
      <c r="I4" s="1">
        <f>MAX(C13-C14*(D4-C15),0)</f>
        <v>0</v>
      </c>
      <c r="J4" s="1">
        <f>C12*(D4-I4)</f>
        <v>150</v>
      </c>
      <c r="M4" s="1">
        <f>G4+H4</f>
        <v>400</v>
      </c>
      <c r="N4" s="1">
        <f>M4+J4</f>
        <v>550</v>
      </c>
    </row>
    <row r="5" spans="1:15" x14ac:dyDescent="0.35">
      <c r="B5" t="s">
        <v>23</v>
      </c>
      <c r="C5" t="s">
        <v>26</v>
      </c>
      <c r="D5" s="9">
        <f>D4*C27</f>
        <v>1119.6581196581196</v>
      </c>
      <c r="E5" s="1">
        <f>D5-H5-J5</f>
        <v>760</v>
      </c>
      <c r="F5" s="1">
        <f>D5*(1+E9)</f>
        <v>1310</v>
      </c>
      <c r="G5" s="1">
        <f>D5*E9</f>
        <v>190.34188034188034</v>
      </c>
      <c r="H5" s="1">
        <f>E10*D5</f>
        <v>89.999999999999986</v>
      </c>
      <c r="I5" s="1">
        <f>MAX(E13-E14*(D5-E15),0)</f>
        <v>1.1368683772161603E-13</v>
      </c>
      <c r="J5" s="1">
        <f>E12*(D5-I5)</f>
        <v>269.65811965811969</v>
      </c>
      <c r="M5" s="1">
        <f>G5+H5</f>
        <v>280.34188034188031</v>
      </c>
      <c r="N5" s="1">
        <f>M5+J5</f>
        <v>550</v>
      </c>
      <c r="O5" s="3">
        <f>(M4-M5)/D4</f>
        <v>0.11965811965811969</v>
      </c>
    </row>
    <row r="6" spans="1:15" x14ac:dyDescent="0.35">
      <c r="B6" t="s">
        <v>23</v>
      </c>
      <c r="C6" t="s">
        <v>33</v>
      </c>
      <c r="D6" s="1">
        <f>D5*E27</f>
        <v>1169.6428571428569</v>
      </c>
      <c r="E6" s="1">
        <f>D6-H6-J6</f>
        <v>760</v>
      </c>
      <c r="F6" s="1">
        <f>D6*(1+G9)</f>
        <v>1309.9999999999998</v>
      </c>
      <c r="G6" s="1">
        <f>D6*G9</f>
        <v>140.35714285714283</v>
      </c>
      <c r="H6" s="1">
        <f>D6*G10</f>
        <v>139.98473748473734</v>
      </c>
      <c r="I6" s="1">
        <f>MAX(G13-G14*(D6-G15),0)</f>
        <v>1.4210854715202004E-13</v>
      </c>
      <c r="J6" s="1">
        <f>(D6-I6)*G12</f>
        <v>269.65811965811963</v>
      </c>
      <c r="M6" s="1">
        <f>G6+H6</f>
        <v>280.34188034188014</v>
      </c>
      <c r="N6" s="1">
        <f>M6+J6</f>
        <v>549.99999999999977</v>
      </c>
    </row>
    <row r="8" spans="1:15" x14ac:dyDescent="0.35">
      <c r="C8" s="4" t="s">
        <v>2</v>
      </c>
      <c r="E8" s="4" t="s">
        <v>34</v>
      </c>
      <c r="G8" t="s">
        <v>35</v>
      </c>
      <c r="I8" s="1"/>
      <c r="J8" s="1"/>
    </row>
    <row r="9" spans="1:15" x14ac:dyDescent="0.35">
      <c r="A9" t="s">
        <v>13</v>
      </c>
      <c r="B9" t="s">
        <v>15</v>
      </c>
      <c r="C9" s="8">
        <v>0.31</v>
      </c>
      <c r="E9" s="7">
        <v>0.17</v>
      </c>
      <c r="G9" s="16">
        <v>0.12</v>
      </c>
      <c r="I9" s="1"/>
      <c r="J9" s="1"/>
    </row>
    <row r="10" spans="1:15" x14ac:dyDescent="0.35">
      <c r="B10" t="s">
        <v>16</v>
      </c>
      <c r="C10" s="8">
        <v>0.09</v>
      </c>
      <c r="E10" s="10">
        <f>E24</f>
        <v>8.0381679389312968E-2</v>
      </c>
      <c r="G10" s="14">
        <f>G24</f>
        <v>0.11968160762053881</v>
      </c>
      <c r="J10" s="13"/>
    </row>
    <row r="11" spans="1:15" x14ac:dyDescent="0.35">
      <c r="C11" s="8"/>
      <c r="E11" s="10"/>
    </row>
    <row r="12" spans="1:15" x14ac:dyDescent="0.35">
      <c r="A12" t="s">
        <v>1</v>
      </c>
      <c r="B12" t="s">
        <v>19</v>
      </c>
      <c r="C12" s="8">
        <v>0.15</v>
      </c>
      <c r="E12" s="10">
        <f>E23</f>
        <v>0.24083969465648858</v>
      </c>
      <c r="G12" s="10">
        <f>G23</f>
        <v>0.23054740001304894</v>
      </c>
    </row>
    <row r="13" spans="1:15" x14ac:dyDescent="0.35">
      <c r="A13" t="s">
        <v>0</v>
      </c>
      <c r="B13" t="s">
        <v>20</v>
      </c>
      <c r="C13" s="8">
        <v>310</v>
      </c>
      <c r="E13" s="9">
        <f>E20</f>
        <v>193.07448494453251</v>
      </c>
      <c r="G13" s="9">
        <f>G20</f>
        <v>201.69388159384198</v>
      </c>
    </row>
    <row r="14" spans="1:15" x14ac:dyDescent="0.35">
      <c r="B14" t="s">
        <v>21</v>
      </c>
      <c r="C14" s="8">
        <v>0.5</v>
      </c>
      <c r="E14" s="10">
        <f>E22</f>
        <v>0.27812995245641825</v>
      </c>
      <c r="G14" s="10">
        <f>G22</f>
        <v>0.27812995245641825</v>
      </c>
    </row>
    <row r="15" spans="1:15" x14ac:dyDescent="0.35">
      <c r="B15" t="s">
        <v>22</v>
      </c>
      <c r="C15" s="8">
        <v>380</v>
      </c>
      <c r="E15" s="9">
        <f>E21</f>
        <v>425.47008547008545</v>
      </c>
      <c r="G15" s="9">
        <f>G21</f>
        <v>444.46428571428561</v>
      </c>
    </row>
    <row r="16" spans="1:15" hidden="1" x14ac:dyDescent="0.35"/>
    <row r="17" spans="2:9" hidden="1" x14ac:dyDescent="0.35"/>
    <row r="18" spans="2:9" hidden="1" x14ac:dyDescent="0.35"/>
    <row r="19" spans="2:9" hidden="1" x14ac:dyDescent="0.35">
      <c r="C19" s="4" t="s">
        <v>12</v>
      </c>
      <c r="E19" s="4" t="s">
        <v>11</v>
      </c>
      <c r="G19" s="4" t="s">
        <v>32</v>
      </c>
    </row>
    <row r="20" spans="2:9" hidden="1" x14ac:dyDescent="0.35">
      <c r="B20" t="s">
        <v>4</v>
      </c>
      <c r="C20">
        <f>C13</f>
        <v>310</v>
      </c>
      <c r="E20">
        <f>(C23/E23)*(C20+C22*C21)-C27*E22*C21</f>
        <v>193.07448494453251</v>
      </c>
      <c r="G20" s="12">
        <f>E20*E27</f>
        <v>201.69388159384198</v>
      </c>
    </row>
    <row r="21" spans="2:9" hidden="1" x14ac:dyDescent="0.35">
      <c r="B21" t="s">
        <v>5</v>
      </c>
      <c r="C21">
        <f>C15</f>
        <v>380</v>
      </c>
      <c r="E21">
        <f>C27*C21</f>
        <v>425.47008547008545</v>
      </c>
      <c r="G21">
        <f>E21*E27</f>
        <v>444.46428571428561</v>
      </c>
    </row>
    <row r="22" spans="2:9" hidden="1" x14ac:dyDescent="0.35">
      <c r="B22" t="s">
        <v>6</v>
      </c>
      <c r="C22">
        <f>C14</f>
        <v>0.5</v>
      </c>
      <c r="E22">
        <f>(C27-1+C23*(1+C22))/(C27-1+C23)-1</f>
        <v>0.27812995245641825</v>
      </c>
      <c r="G22" s="12">
        <f>E22</f>
        <v>0.27812995245641825</v>
      </c>
    </row>
    <row r="23" spans="2:9" hidden="1" x14ac:dyDescent="0.35">
      <c r="B23" t="s">
        <v>7</v>
      </c>
      <c r="C23">
        <f>C12</f>
        <v>0.15</v>
      </c>
      <c r="E23">
        <f>1-(1-C23)/C27</f>
        <v>0.24083969465648858</v>
      </c>
      <c r="G23">
        <f>E23/E27</f>
        <v>0.23054740001304894</v>
      </c>
    </row>
    <row r="24" spans="2:9" hidden="1" x14ac:dyDescent="0.35">
      <c r="B24" t="s">
        <v>8</v>
      </c>
      <c r="C24">
        <f>C10</f>
        <v>0.09</v>
      </c>
      <c r="E24">
        <f>C24/C27</f>
        <v>8.0381679389312968E-2</v>
      </c>
      <c r="G24">
        <f>1-(1-E24)/E27</f>
        <v>0.11968160762053881</v>
      </c>
    </row>
    <row r="25" spans="2:9" hidden="1" x14ac:dyDescent="0.35">
      <c r="B25" t="s">
        <v>9</v>
      </c>
      <c r="C25">
        <f>C9</f>
        <v>0.31</v>
      </c>
      <c r="E25" s="6">
        <f>E9</f>
        <v>0.17</v>
      </c>
      <c r="G25">
        <f>G9</f>
        <v>0.12</v>
      </c>
    </row>
    <row r="26" spans="2:9" hidden="1" x14ac:dyDescent="0.35"/>
    <row r="27" spans="2:9" hidden="1" x14ac:dyDescent="0.35">
      <c r="B27" t="s">
        <v>10</v>
      </c>
      <c r="C27">
        <f>(1+C25)/(1+E25)</f>
        <v>1.1196581196581197</v>
      </c>
      <c r="E27">
        <f>(1+E25)/(1+G25)</f>
        <v>1.044642857142857</v>
      </c>
    </row>
    <row r="28" spans="2:9" hidden="1" x14ac:dyDescent="0.35"/>
    <row r="29" spans="2:9" hidden="1" x14ac:dyDescent="0.35">
      <c r="B29" s="11"/>
    </row>
    <row r="32" spans="2:9" x14ac:dyDescent="0.35">
      <c r="D32" s="1"/>
      <c r="E32" s="1"/>
      <c r="I32" s="1"/>
    </row>
    <row r="33" spans="4:9" x14ac:dyDescent="0.35">
      <c r="D33" s="1"/>
      <c r="E33" s="1"/>
      <c r="I33" s="1"/>
    </row>
    <row r="34" spans="4:9" x14ac:dyDescent="0.35">
      <c r="D34" s="1"/>
      <c r="E34" s="1"/>
      <c r="I34" s="1"/>
    </row>
  </sheetData>
  <sheetProtection algorithmName="SHA-512" hashValue="rS0tJfYTpS2JRwdDabi+G4RUdgFciTbow+9l2iJhv7TR/ZBBNB+B19Tbhacg1tm360P5W/85im+ZnaVBUgmjig==" saltValue="ymNwEVxo9mmz6Owv+QJiCg==" spinCount="100000" sheet="1" select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</vt:lpstr>
    </vt:vector>
  </TitlesOfParts>
  <Company>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Teodoras</dc:creator>
  <cp:lastModifiedBy>Teodoras Medaiskis</cp:lastModifiedBy>
  <dcterms:created xsi:type="dcterms:W3CDTF">2014-02-23T20:20:04Z</dcterms:created>
  <dcterms:modified xsi:type="dcterms:W3CDTF">2017-03-30T12:54:31Z</dcterms:modified>
</cp:coreProperties>
</file>